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ORI-2017" sheetId="1" r:id="rId4"/>
    <sheet state="visible" name="ERI-2020" sheetId="2" r:id="rId5"/>
    <sheet state="visible" name="ESF-2020" sheetId="3" r:id="rId6"/>
    <sheet state="hidden" name="Hoja1" sheetId="4" r:id="rId7"/>
    <sheet state="hidden" name="ESF-2016" sheetId="5" r:id="rId8"/>
    <sheet state="hidden" name="ORI-2016" sheetId="6" r:id="rId9"/>
    <sheet state="hidden" name="RELACION DE VENTAS 2017" sheetId="7" r:id="rId10"/>
    <sheet state="visible" name="Hoja4" sheetId="8" r:id="rId11"/>
  </sheets>
  <definedNames/>
  <calcPr/>
  <extLst>
    <ext uri="GoogleSheetsCustomDataVersion1">
      <go:sheetsCustomData xmlns:go="http://customooxmlschemas.google.com/" r:id="rId12" roundtripDataSignature="AMtx7miJVVDjXOggWwQAKcAnMvps/4YAsQ=="/>
    </ext>
  </extLst>
</workbook>
</file>

<file path=xl/sharedStrings.xml><?xml version="1.0" encoding="utf-8"?>
<sst xmlns="http://schemas.openxmlformats.org/spreadsheetml/2006/main" count="201" uniqueCount="85">
  <si>
    <t>CORPORACION LA ASTILLA EN EL OJO- Nit 900,929,708-9</t>
  </si>
  <si>
    <t>ESTADO DEL RESULTADO INTEGRAL</t>
  </si>
  <si>
    <t xml:space="preserve">   PARA  EL 31 DE DICIEMBRE 2017</t>
  </si>
  <si>
    <t>(Cifras expresadas en  pesos colombianos)</t>
  </si>
  <si>
    <t>Notas</t>
  </si>
  <si>
    <t>Ingresos de actividades ordinarias</t>
  </si>
  <si>
    <t>18</t>
  </si>
  <si>
    <t>Gastos por actividades Ordinanrias</t>
  </si>
  <si>
    <t>8</t>
  </si>
  <si>
    <t>Excedente Actividades Ordinarias</t>
  </si>
  <si>
    <t>Depreciacion</t>
  </si>
  <si>
    <t>0</t>
  </si>
  <si>
    <t>Total Depreciacion y Amortizaciones</t>
  </si>
  <si>
    <t>Excedente Operacional Despues de Depreciacion</t>
  </si>
  <si>
    <t>20</t>
  </si>
  <si>
    <t>Otros Ingresos</t>
  </si>
  <si>
    <t>Otros Gastos</t>
  </si>
  <si>
    <t>Excedente Neto Actividaes No Ordinarias</t>
  </si>
  <si>
    <t>Total Excedente Antes de Impuestos</t>
  </si>
  <si>
    <t>Gasto por impuesto a la renta</t>
  </si>
  <si>
    <t>Total excedente Neto</t>
  </si>
  <si>
    <t xml:space="preserve"> </t>
  </si>
  <si>
    <t>_________________________________</t>
  </si>
  <si>
    <t>JULIAN ANDRES SALAZAR VALENCIA</t>
  </si>
  <si>
    <t>REPRESENTANTE LEGAL</t>
  </si>
  <si>
    <t xml:space="preserve">   PARA  EL 31 DE DICIEMBRE DEL 2020</t>
  </si>
  <si>
    <t>ESTADO DE SITUACIÓN FINANCIERA</t>
  </si>
  <si>
    <t>(Cifras expresadas en pesos colombianos)</t>
  </si>
  <si>
    <t>ACTIVOS</t>
  </si>
  <si>
    <t>Activos corrientes</t>
  </si>
  <si>
    <t>Efectivo y equivalentes de efectivo</t>
  </si>
  <si>
    <t>Activos financieros</t>
  </si>
  <si>
    <t>Deudores comerciales y otros</t>
  </si>
  <si>
    <t>Inventarios</t>
  </si>
  <si>
    <t>Pagos anticipados</t>
  </si>
  <si>
    <t>Total activos corrientes</t>
  </si>
  <si>
    <t>Activos no corrientes</t>
  </si>
  <si>
    <t>Deudores</t>
  </si>
  <si>
    <t>Propiedades de inversión</t>
  </si>
  <si>
    <t>Propiedades, planta y equipo</t>
  </si>
  <si>
    <t>Activos intangibles</t>
  </si>
  <si>
    <t>Activos por impuestos diferidos</t>
  </si>
  <si>
    <t>Total activos no corrientes</t>
  </si>
  <si>
    <t xml:space="preserve">Total activos </t>
  </si>
  <si>
    <t>PASIVOS Y PATRIMONIO</t>
  </si>
  <si>
    <t>Pasivos corrientes</t>
  </si>
  <si>
    <t>Obligaciones financieras</t>
  </si>
  <si>
    <t>Proveedores</t>
  </si>
  <si>
    <t>Cuentas por pagar</t>
  </si>
  <si>
    <t>Impuestos corrientes por pagar</t>
  </si>
  <si>
    <t>Obligaciones laborales</t>
  </si>
  <si>
    <t>Anticipos y avances recibidos</t>
  </si>
  <si>
    <t>Total pasivos corrientes</t>
  </si>
  <si>
    <t>Pasivos no corrientes</t>
  </si>
  <si>
    <t>Pasivos no financieros</t>
  </si>
  <si>
    <t>Provisiones</t>
  </si>
  <si>
    <t>Pasivos por  impuesto diferido</t>
  </si>
  <si>
    <t xml:space="preserve">Total pasivos </t>
  </si>
  <si>
    <t>Patrimonio</t>
  </si>
  <si>
    <t>utilidad del ejercicio</t>
  </si>
  <si>
    <t>Reservas</t>
  </si>
  <si>
    <t>Excendete del ejercicio</t>
  </si>
  <si>
    <t>Total patrimonio de los accionistas</t>
  </si>
  <si>
    <t>Total pasivos y patrimonio de los accionistas</t>
  </si>
  <si>
    <t xml:space="preserve">   PARA  EL 30 DE SEPTIEMBRE 2017</t>
  </si>
  <si>
    <t>#REF!</t>
  </si>
  <si>
    <t>#ERROR!</t>
  </si>
  <si>
    <t>Patrimonio de los accionistas</t>
  </si>
  <si>
    <t>Capital suscrito y pagado</t>
  </si>
  <si>
    <t>Superavit de capital</t>
  </si>
  <si>
    <t>Ganancias acumuladas por adopción NIIF Pymes</t>
  </si>
  <si>
    <t>Ganancias acumuladas</t>
  </si>
  <si>
    <t>DIEGO LEON PARRA</t>
  </si>
  <si>
    <t>CONTADOR PUBLICO</t>
  </si>
  <si>
    <t>TP 174460-T</t>
  </si>
  <si>
    <t>19</t>
  </si>
  <si>
    <t>IVA1</t>
  </si>
  <si>
    <t>IVA 2</t>
  </si>
  <si>
    <t>IVA 3</t>
  </si>
  <si>
    <t>TOTAL</t>
  </si>
  <si>
    <t>GRAVADO</t>
  </si>
  <si>
    <t>EXCLUIDO</t>
  </si>
  <si>
    <t>IVA GENERADO</t>
  </si>
  <si>
    <t>IVA DESCONTABLE</t>
  </si>
  <si>
    <t>TOTAL A PAGAR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</si>
</sst>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_(* #,##0_);_(* \(#,##0\);_(* &quot;-&quot;_);_(@_)"/>
    <numFmt numFmtId="166" formatCode="_-* #,##0.00_-;\-* #,##0.00_-;_-* &quot;-&quot;??_-;_-@"/>
  </numFmts>
  <fonts count="14">
    <font>
      <sz val="11.0"/>
      <color theme="1"/>
      <name val="Arial"/>
    </font>
    <font>
      <b/>
      <sz val="13.0"/>
      <color theme="0"/>
      <name val="Times New Roman"/>
    </font>
    <font/>
    <font>
      <sz val="12.0"/>
      <color theme="1"/>
      <name val="Times New Roman"/>
    </font>
    <font>
      <b/>
      <u/>
      <sz val="12.0"/>
      <color theme="1"/>
      <name val="Times New Roman"/>
    </font>
    <font>
      <b/>
      <u/>
      <sz val="12.0"/>
      <color theme="1"/>
      <name val="Times New Roman"/>
    </font>
    <font>
      <b/>
      <u/>
      <sz val="12.0"/>
      <color theme="1"/>
      <name val="Times New Roman"/>
    </font>
    <font>
      <b/>
      <sz val="11.0"/>
      <color theme="1"/>
      <name val="Arial"/>
    </font>
    <font>
      <b/>
      <sz val="12.0"/>
      <color theme="1"/>
      <name val="Times New Roman"/>
    </font>
    <font>
      <sz val="11.0"/>
      <color theme="1"/>
      <name val="Calibri"/>
    </font>
    <font>
      <sz val="12.0"/>
      <color theme="0"/>
      <name val="Times New Roman"/>
    </font>
    <font>
      <b/>
      <sz val="12.0"/>
      <color theme="0"/>
      <name val="Times New Roman"/>
    </font>
    <font>
      <sz val="11.0"/>
      <color rgb="FF000000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1" numFmtId="0" xfId="0" applyAlignment="1" applyBorder="1" applyFont="1">
      <alignment horizontal="center" vertical="center"/>
    </xf>
    <xf borderId="0" fillId="0" fontId="3" numFmtId="0" xfId="0" applyFont="1"/>
    <xf borderId="0" fillId="0" fontId="4" numFmtId="49" xfId="0" applyAlignment="1" applyFont="1" applyNumberFormat="1">
      <alignment horizontal="center"/>
    </xf>
    <xf borderId="0" fillId="0" fontId="5" numFmtId="17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0" fillId="0" fontId="3" numFmtId="49" xfId="0" applyAlignment="1" applyFont="1" applyNumberFormat="1">
      <alignment horizontal="center"/>
    </xf>
    <xf borderId="0" fillId="0" fontId="3" numFmtId="164" xfId="0" applyFont="1" applyNumberFormat="1"/>
    <xf borderId="0" fillId="0" fontId="7" numFmtId="3" xfId="0" applyFont="1" applyNumberFormat="1"/>
    <xf borderId="4" fillId="3" fontId="3" numFmtId="165" xfId="0" applyBorder="1" applyFill="1" applyFont="1" applyNumberFormat="1"/>
    <xf borderId="0" fillId="0" fontId="8" numFmtId="0" xfId="0" applyFont="1"/>
    <xf borderId="0" fillId="0" fontId="8" numFmtId="49" xfId="0" applyAlignment="1" applyFont="1" applyNumberFormat="1">
      <alignment horizontal="center"/>
    </xf>
    <xf borderId="5" fillId="0" fontId="8" numFmtId="164" xfId="0" applyBorder="1" applyFont="1" applyNumberFormat="1"/>
    <xf borderId="0" fillId="0" fontId="8" numFmtId="164" xfId="0" applyFont="1" applyNumberFormat="1"/>
    <xf borderId="4" fillId="3" fontId="8" numFmtId="165" xfId="0" applyBorder="1" applyFont="1" applyNumberFormat="1"/>
    <xf borderId="6" fillId="0" fontId="8" numFmtId="164" xfId="0" applyBorder="1" applyFont="1" applyNumberFormat="1"/>
    <xf borderId="0" fillId="0" fontId="9" numFmtId="49" xfId="0" applyAlignment="1" applyFont="1" applyNumberFormat="1">
      <alignment horizontal="center"/>
    </xf>
    <xf borderId="0" fillId="0" fontId="9" numFmtId="164" xfId="0" applyFont="1" applyNumberFormat="1"/>
    <xf borderId="7" fillId="0" fontId="0" numFmtId="0" xfId="0" applyBorder="1" applyFont="1"/>
    <xf borderId="7" fillId="0" fontId="7" numFmtId="0" xfId="0" applyBorder="1" applyFont="1"/>
    <xf borderId="0" fillId="0" fontId="7" numFmtId="0" xfId="0" applyFont="1"/>
    <xf borderId="0" fillId="0" fontId="0" numFmtId="3" xfId="0" applyFont="1" applyNumberFormat="1"/>
    <xf borderId="0" fillId="0" fontId="10" numFmtId="0" xfId="0" applyAlignment="1" applyFont="1">
      <alignment horizontal="center"/>
    </xf>
    <xf borderId="4" fillId="3" fontId="3" numFmtId="165" xfId="0" applyAlignment="1" applyBorder="1" applyFont="1" applyNumberFormat="1">
      <alignment readingOrder="0"/>
    </xf>
    <xf borderId="0" fillId="0" fontId="9" numFmtId="165" xfId="0" applyFont="1" applyNumberFormat="1"/>
    <xf borderId="0" fillId="0" fontId="11" numFmtId="49" xfId="0" applyAlignment="1" applyFont="1" applyNumberFormat="1">
      <alignment horizontal="center"/>
    </xf>
    <xf borderId="0" fillId="0" fontId="10" numFmtId="49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12" numFmtId="4" xfId="0" applyAlignment="1" applyFont="1" applyNumberFormat="1">
      <alignment horizontal="right" readingOrder="0" shrinkToFit="0" wrapText="0"/>
    </xf>
    <xf borderId="0" fillId="0" fontId="13" numFmtId="0" xfId="0" applyFont="1"/>
    <xf borderId="0" fillId="0" fontId="11" numFmtId="0" xfId="0" applyFont="1"/>
    <xf borderId="0" fillId="0" fontId="3" numFmtId="164" xfId="0" applyAlignment="1" applyFont="1" applyNumberFormat="1">
      <alignment readingOrder="0"/>
    </xf>
    <xf borderId="0" fillId="0" fontId="11" numFmtId="0" xfId="0" applyAlignment="1" applyFont="1">
      <alignment horizontal="center"/>
    </xf>
    <xf borderId="8" fillId="0" fontId="8" numFmtId="164" xfId="0" applyBorder="1" applyFont="1" applyNumberFormat="1"/>
    <xf borderId="0" fillId="0" fontId="3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0" numFmtId="0" xfId="0" applyFont="1"/>
    <xf borderId="0" fillId="0" fontId="8" numFmtId="0" xfId="0" applyAlignment="1" applyFont="1">
      <alignment horizontal="center"/>
    </xf>
    <xf borderId="0" fillId="0" fontId="9" numFmtId="0" xfId="0" applyFont="1"/>
    <xf borderId="0" fillId="0" fontId="9" numFmtId="166" xfId="0" applyFont="1" applyNumberFormat="1"/>
    <xf borderId="4" fillId="4" fontId="9" numFmtId="166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1.png"/><Relationship Id="rId3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733425</xdr:colOff>
      <xdr:row>28</xdr:row>
      <xdr:rowOff>180975</xdr:rowOff>
    </xdr:from>
    <xdr:ext cx="1562100" cy="895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638175</xdr:colOff>
      <xdr:row>30</xdr:row>
      <xdr:rowOff>152400</xdr:rowOff>
    </xdr:from>
    <xdr:ext cx="2219325" cy="8096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733425</xdr:colOff>
      <xdr:row>28</xdr:row>
      <xdr:rowOff>180975</xdr:rowOff>
    </xdr:from>
    <xdr:ext cx="1552575" cy="895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638175</xdr:colOff>
      <xdr:row>30</xdr:row>
      <xdr:rowOff>152400</xdr:rowOff>
    </xdr:from>
    <xdr:ext cx="4181475" cy="809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27</xdr:row>
      <xdr:rowOff>19050</xdr:rowOff>
    </xdr:from>
    <xdr:ext cx="2943225" cy="149542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52</xdr:row>
      <xdr:rowOff>9525</xdr:rowOff>
    </xdr:from>
    <xdr:ext cx="2895600" cy="148590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54</xdr:row>
      <xdr:rowOff>9525</xdr:rowOff>
    </xdr:from>
    <xdr:ext cx="2590800" cy="8763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285750</xdr:colOff>
      <xdr:row>55</xdr:row>
      <xdr:rowOff>171450</xdr:rowOff>
    </xdr:from>
    <xdr:ext cx="3257550" cy="809625"/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42.88"/>
    <col customWidth="1" min="3" max="3" width="9.38"/>
    <col customWidth="1" min="4" max="4" width="15.38"/>
    <col customWidth="1" min="5" max="5" width="12.63"/>
    <col customWidth="1" min="6" max="6" width="13.13"/>
  </cols>
  <sheetData>
    <row r="1">
      <c r="B1" s="1"/>
      <c r="C1" s="2"/>
      <c r="D1" s="2"/>
      <c r="E1" s="3"/>
    </row>
    <row r="2">
      <c r="B2" s="1" t="s">
        <v>0</v>
      </c>
      <c r="C2" s="2"/>
      <c r="D2" s="2"/>
      <c r="E2" s="3"/>
    </row>
    <row r="3">
      <c r="B3" s="1" t="s">
        <v>1</v>
      </c>
      <c r="C3" s="2"/>
      <c r="D3" s="2"/>
      <c r="E3" s="3"/>
    </row>
    <row r="4">
      <c r="B4" s="1" t="s">
        <v>2</v>
      </c>
      <c r="C4" s="2"/>
      <c r="D4" s="2"/>
      <c r="E4" s="3"/>
    </row>
    <row r="5">
      <c r="B5" s="4" t="s">
        <v>3</v>
      </c>
      <c r="C5" s="2"/>
      <c r="D5" s="2"/>
      <c r="E5" s="3"/>
    </row>
    <row r="6">
      <c r="B6" s="5"/>
      <c r="C6" s="5"/>
      <c r="D6" s="5"/>
      <c r="E6" s="5"/>
    </row>
    <row r="7">
      <c r="B7" s="5"/>
      <c r="C7" s="6" t="s">
        <v>4</v>
      </c>
      <c r="D7" s="7">
        <v>43100.0</v>
      </c>
      <c r="E7" s="7">
        <v>42735.0</v>
      </c>
    </row>
    <row r="8">
      <c r="B8" s="5"/>
      <c r="C8" s="6"/>
      <c r="D8" s="8"/>
      <c r="E8" s="8"/>
    </row>
    <row r="9">
      <c r="B9" s="5" t="s">
        <v>5</v>
      </c>
      <c r="C9" s="9" t="s">
        <v>6</v>
      </c>
      <c r="D9" s="10">
        <f>+'RELACION DE VENTAS 2017'!E4</f>
        <v>27796409</v>
      </c>
      <c r="E9" s="11">
        <v>3.4795123E7</v>
      </c>
    </row>
    <row r="10">
      <c r="B10" s="5" t="s">
        <v>7</v>
      </c>
      <c r="C10" s="9" t="s">
        <v>8</v>
      </c>
      <c r="D10" s="12">
        <v>-2.774573E7</v>
      </c>
      <c r="E10" s="12">
        <v>-3.467053E7</v>
      </c>
    </row>
    <row r="11">
      <c r="B11" s="13" t="s">
        <v>9</v>
      </c>
      <c r="C11" s="14"/>
      <c r="D11" s="15">
        <f t="shared" ref="D11:E11" si="1">+D9+D10</f>
        <v>50679</v>
      </c>
      <c r="E11" s="15">
        <f t="shared" si="1"/>
        <v>124593</v>
      </c>
    </row>
    <row r="12" ht="9.75" customHeight="1">
      <c r="B12" s="13"/>
      <c r="C12" s="9"/>
      <c r="D12" s="16"/>
      <c r="E12" s="10"/>
    </row>
    <row r="13">
      <c r="B13" s="5" t="s">
        <v>10</v>
      </c>
      <c r="C13" s="9" t="s">
        <v>11</v>
      </c>
      <c r="D13" s="10">
        <v>0.0</v>
      </c>
      <c r="E13" s="10">
        <v>0.0</v>
      </c>
    </row>
    <row r="14">
      <c r="B14" s="13" t="s">
        <v>12</v>
      </c>
      <c r="C14" s="14"/>
      <c r="D14" s="17">
        <v>0.0</v>
      </c>
      <c r="E14" s="17">
        <v>0.0</v>
      </c>
    </row>
    <row r="15" ht="7.5" customHeight="1">
      <c r="B15" s="5"/>
      <c r="C15" s="9"/>
      <c r="D15" s="12"/>
      <c r="E15" s="12"/>
    </row>
    <row r="16">
      <c r="B16" s="13" t="s">
        <v>13</v>
      </c>
      <c r="C16" s="9" t="s">
        <v>14</v>
      </c>
      <c r="D16" s="12">
        <f t="shared" ref="D16:E16" si="2">+D11-D14</f>
        <v>50679</v>
      </c>
      <c r="E16" s="12">
        <f t="shared" si="2"/>
        <v>124593</v>
      </c>
    </row>
    <row r="17" ht="10.5" customHeight="1">
      <c r="B17" s="5"/>
      <c r="C17" s="9"/>
      <c r="D17" s="12"/>
      <c r="E17" s="12"/>
    </row>
    <row r="18">
      <c r="B18" s="5" t="s">
        <v>15</v>
      </c>
      <c r="C18" s="9"/>
      <c r="D18" s="12"/>
      <c r="E18" s="12">
        <f>230000+15300</f>
        <v>245300</v>
      </c>
    </row>
    <row r="19">
      <c r="B19" s="5" t="s">
        <v>16</v>
      </c>
      <c r="C19" s="9"/>
      <c r="D19" s="12"/>
      <c r="E19" s="12">
        <v>-59860.0</v>
      </c>
    </row>
    <row r="20">
      <c r="B20" s="13" t="s">
        <v>17</v>
      </c>
      <c r="C20" s="14"/>
      <c r="D20" s="17">
        <f>+D18-D19</f>
        <v>0</v>
      </c>
      <c r="E20" s="17">
        <f>+E18+E19</f>
        <v>185440</v>
      </c>
    </row>
    <row r="21" ht="9.0" customHeight="1">
      <c r="B21" s="5"/>
      <c r="C21" s="9"/>
      <c r="D21" s="12"/>
      <c r="E21" s="12"/>
    </row>
    <row r="22" ht="15.75" customHeight="1">
      <c r="B22" s="13" t="s">
        <v>18</v>
      </c>
      <c r="C22" s="14"/>
      <c r="D22" s="15">
        <f t="shared" ref="D22:E22" si="3">+D16+D20</f>
        <v>50679</v>
      </c>
      <c r="E22" s="15">
        <f t="shared" si="3"/>
        <v>310033</v>
      </c>
    </row>
    <row r="23" ht="15.75" customHeight="1">
      <c r="B23" s="5" t="s">
        <v>19</v>
      </c>
      <c r="C23" s="9">
        <v>15.0</v>
      </c>
      <c r="D23" s="12">
        <f>-D22*20%</f>
        <v>-10135.8</v>
      </c>
      <c r="E23" s="12">
        <v>-62000.0</v>
      </c>
    </row>
    <row r="24" ht="15.75" customHeight="1">
      <c r="B24" s="13" t="s">
        <v>20</v>
      </c>
      <c r="C24" s="9"/>
      <c r="D24" s="18">
        <f t="shared" ref="D24:E24" si="4">+D22+D23</f>
        <v>40543.2</v>
      </c>
      <c r="E24" s="18">
        <f t="shared" si="4"/>
        <v>248033</v>
      </c>
    </row>
    <row r="25" ht="15.75" customHeight="1">
      <c r="C25" s="19"/>
      <c r="D25" s="20"/>
      <c r="E25" s="20" t="s">
        <v>21</v>
      </c>
    </row>
    <row r="26" ht="15.75" customHeight="1">
      <c r="D26" s="20" t="s">
        <v>21</v>
      </c>
      <c r="E26" s="20" t="s">
        <v>21</v>
      </c>
    </row>
    <row r="27" ht="15.75" customHeight="1">
      <c r="D27" s="20"/>
      <c r="E27" s="20"/>
    </row>
    <row r="28" ht="15.75" customHeight="1"/>
    <row r="29" ht="15.75" customHeight="1"/>
    <row r="30" ht="15.75" customHeight="1"/>
    <row r="31" ht="15.75" customHeight="1"/>
    <row r="32" ht="15.75" customHeight="1">
      <c r="B32" s="21" t="s">
        <v>22</v>
      </c>
      <c r="D32" s="21"/>
    </row>
    <row r="33" ht="15.75" customHeight="1">
      <c r="B33" s="22" t="s">
        <v>23</v>
      </c>
      <c r="D33" s="23"/>
    </row>
    <row r="34" ht="15.75" customHeight="1">
      <c r="B34" s="21" t="s">
        <v>24</v>
      </c>
      <c r="D34" s="24"/>
    </row>
    <row r="35" ht="15.75" customHeight="1">
      <c r="D35" s="24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E1"/>
    <mergeCell ref="B2:E2"/>
    <mergeCell ref="B3:E3"/>
    <mergeCell ref="B4:E4"/>
    <mergeCell ref="B5:E5"/>
  </mergeCells>
  <printOptions/>
  <pageMargins bottom="0.75" footer="0.0" header="0.0" left="0.7" right="0.7" top="2.38"/>
  <pageSetup paperSize="9" scale="8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88"/>
    <col customWidth="1" min="2" max="2" width="42.88"/>
    <col customWidth="1" min="3" max="3" width="9.38"/>
    <col customWidth="1" min="4" max="4" width="27.25"/>
    <col customWidth="1" hidden="1" min="5" max="5" width="12.63"/>
    <col customWidth="1" hidden="1" min="6" max="6" width="13.13"/>
  </cols>
  <sheetData>
    <row r="1">
      <c r="B1" s="1"/>
      <c r="C1" s="2"/>
      <c r="D1" s="2"/>
      <c r="E1" s="3"/>
    </row>
    <row r="2">
      <c r="B2" s="1" t="s">
        <v>0</v>
      </c>
      <c r="C2" s="2"/>
      <c r="D2" s="2"/>
      <c r="E2" s="3"/>
    </row>
    <row r="3">
      <c r="B3" s="1" t="s">
        <v>1</v>
      </c>
      <c r="C3" s="2"/>
      <c r="D3" s="2"/>
      <c r="E3" s="3"/>
    </row>
    <row r="4">
      <c r="B4" s="1" t="s">
        <v>25</v>
      </c>
      <c r="C4" s="2"/>
      <c r="D4" s="2"/>
      <c r="E4" s="3"/>
    </row>
    <row r="5">
      <c r="B5" s="4" t="s">
        <v>3</v>
      </c>
      <c r="C5" s="2"/>
      <c r="D5" s="2"/>
      <c r="E5" s="3"/>
    </row>
    <row r="6">
      <c r="B6" s="5"/>
      <c r="C6" s="5"/>
      <c r="D6" s="5"/>
      <c r="E6" s="5"/>
    </row>
    <row r="7">
      <c r="B7" s="5"/>
      <c r="C7" s="6" t="s">
        <v>4</v>
      </c>
      <c r="D7" s="7">
        <v>44196.0</v>
      </c>
      <c r="E7" s="7">
        <v>43465.0</v>
      </c>
    </row>
    <row r="8">
      <c r="B8" s="5"/>
      <c r="C8" s="6"/>
      <c r="D8" s="8"/>
      <c r="E8" s="8"/>
    </row>
    <row r="9">
      <c r="B9" s="5" t="s">
        <v>5</v>
      </c>
      <c r="C9" s="25">
        <v>18.0</v>
      </c>
      <c r="D9" s="10">
        <v>1.4367068947E8</v>
      </c>
      <c r="E9" s="11">
        <v>1.0001275E8</v>
      </c>
    </row>
    <row r="10">
      <c r="B10" s="5" t="s">
        <v>7</v>
      </c>
      <c r="C10" s="25">
        <v>8.0</v>
      </c>
      <c r="D10" s="26">
        <v>-1.4661394062E8</v>
      </c>
      <c r="E10" s="12">
        <v>-1.01681288E8</v>
      </c>
      <c r="F10" s="27">
        <f>+D10*30%</f>
        <v>-43984182.19</v>
      </c>
    </row>
    <row r="11">
      <c r="B11" s="13" t="s">
        <v>9</v>
      </c>
      <c r="C11" s="28"/>
      <c r="D11" s="15">
        <f>+D9+D10</f>
        <v>-2943251.15</v>
      </c>
      <c r="E11" s="15">
        <v>-1668538.0</v>
      </c>
    </row>
    <row r="12" ht="9.75" customHeight="1">
      <c r="B12" s="13"/>
      <c r="C12" s="29"/>
      <c r="D12" s="16"/>
      <c r="E12" s="10"/>
    </row>
    <row r="13">
      <c r="B13" s="5" t="s">
        <v>10</v>
      </c>
      <c r="C13" s="25">
        <v>0.0</v>
      </c>
      <c r="D13" s="10">
        <v>0.0</v>
      </c>
      <c r="E13" s="10">
        <v>0.0</v>
      </c>
    </row>
    <row r="14">
      <c r="B14" s="13" t="s">
        <v>12</v>
      </c>
      <c r="C14" s="28"/>
      <c r="D14" s="17">
        <v>0.0</v>
      </c>
      <c r="E14" s="17">
        <v>0.0</v>
      </c>
    </row>
    <row r="15" ht="7.5" customHeight="1">
      <c r="B15" s="5"/>
      <c r="C15" s="29"/>
      <c r="D15" s="12"/>
      <c r="E15" s="12"/>
    </row>
    <row r="16">
      <c r="B16" s="13" t="s">
        <v>13</v>
      </c>
      <c r="C16" s="25">
        <v>20.0</v>
      </c>
      <c r="D16" s="12">
        <f>+D11-D14</f>
        <v>-2943251.15</v>
      </c>
      <c r="E16" s="12">
        <v>-1668538.0</v>
      </c>
    </row>
    <row r="17" ht="10.5" customHeight="1">
      <c r="B17" s="5"/>
      <c r="C17" s="29"/>
      <c r="D17" s="12"/>
      <c r="E17" s="12"/>
    </row>
    <row r="18">
      <c r="B18" s="5" t="s">
        <v>15</v>
      </c>
      <c r="C18" s="29"/>
      <c r="D18" s="26">
        <v>2.276341E7</v>
      </c>
      <c r="E18" s="12">
        <v>7119538.0</v>
      </c>
      <c r="F18" s="20">
        <v>1.52921452E8</v>
      </c>
    </row>
    <row r="19">
      <c r="B19" s="30" t="s">
        <v>16</v>
      </c>
      <c r="C19" s="29"/>
      <c r="D19" s="26">
        <f>-10651194-1450151.06</f>
        <v>-12101345.06</v>
      </c>
      <c r="E19" s="12"/>
    </row>
    <row r="20">
      <c r="B20" s="13" t="s">
        <v>17</v>
      </c>
      <c r="C20" s="28"/>
      <c r="D20" s="17">
        <f>+D18+D19</f>
        <v>10662064.94</v>
      </c>
      <c r="E20" s="17">
        <v>5838240.62</v>
      </c>
      <c r="G20" s="31"/>
    </row>
    <row r="21" ht="9.0" customHeight="1">
      <c r="B21" s="5"/>
      <c r="C21" s="29"/>
      <c r="D21" s="12"/>
      <c r="E21" s="12"/>
    </row>
    <row r="22" ht="15.75" customHeight="1">
      <c r="B22" s="13" t="s">
        <v>18</v>
      </c>
      <c r="C22" s="28"/>
      <c r="D22" s="15">
        <f>+D16+D20</f>
        <v>7718813.79</v>
      </c>
      <c r="E22" s="15">
        <v>4169702.62</v>
      </c>
    </row>
    <row r="23" ht="15.75" customHeight="1">
      <c r="B23" s="5" t="s">
        <v>19</v>
      </c>
      <c r="C23" s="29">
        <v>15.0</v>
      </c>
      <c r="D23" s="26">
        <v>-134000.0</v>
      </c>
      <c r="E23" s="12">
        <v>-833940.5240000001</v>
      </c>
    </row>
    <row r="24" ht="15.75" customHeight="1">
      <c r="B24" s="13" t="s">
        <v>20</v>
      </c>
      <c r="C24" s="9"/>
      <c r="D24" s="18">
        <f>+D22+D23</f>
        <v>7584813.79</v>
      </c>
      <c r="E24" s="18">
        <v>3335762.096</v>
      </c>
    </row>
    <row r="25" ht="15.75" customHeight="1">
      <c r="C25" s="19"/>
      <c r="D25" s="20"/>
      <c r="E25" s="20" t="s">
        <v>21</v>
      </c>
    </row>
    <row r="26" ht="15.75" customHeight="1">
      <c r="D26" s="20" t="s">
        <v>21</v>
      </c>
      <c r="E26" s="20" t="s">
        <v>21</v>
      </c>
    </row>
    <row r="27" ht="15.75" customHeight="1">
      <c r="D27" s="20"/>
      <c r="E27" s="20"/>
    </row>
    <row r="28" ht="15.75" customHeight="1"/>
    <row r="29" ht="15.75" customHeight="1"/>
    <row r="30" ht="15.75" customHeight="1"/>
    <row r="31" ht="15.75" customHeight="1"/>
    <row r="32" ht="15.75" customHeight="1">
      <c r="B32" s="21" t="s">
        <v>22</v>
      </c>
      <c r="D32" s="21"/>
    </row>
    <row r="33" ht="15.75" customHeight="1">
      <c r="B33" s="22" t="s">
        <v>23</v>
      </c>
      <c r="D33" s="23"/>
    </row>
    <row r="34" ht="15.75" customHeight="1">
      <c r="B34" s="21" t="s">
        <v>24</v>
      </c>
      <c r="D34" s="24"/>
    </row>
    <row r="35" ht="15.75" customHeight="1">
      <c r="D35" s="24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E1"/>
    <mergeCell ref="B2:E2"/>
    <mergeCell ref="B3:E3"/>
    <mergeCell ref="B4:E4"/>
    <mergeCell ref="B5:E5"/>
  </mergeCells>
  <printOptions/>
  <pageMargins bottom="0.75" footer="0.0" header="0.0" left="0.7" right="0.7" top="2.38"/>
  <pageSetup paperSize="9" scale="8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9.38"/>
    <col customWidth="1" min="2" max="2" width="39.13"/>
    <col customWidth="1" min="3" max="3" width="11.88"/>
    <col customWidth="1" min="4" max="4" width="15.38"/>
    <col customWidth="1" hidden="1" min="5" max="5" width="13.0"/>
    <col customWidth="1" min="6" max="6" width="19.0"/>
  </cols>
  <sheetData>
    <row r="1">
      <c r="D1" s="20"/>
      <c r="E1" s="20"/>
      <c r="F1" s="20"/>
    </row>
    <row r="2">
      <c r="B2" s="1" t="s">
        <v>0</v>
      </c>
      <c r="C2" s="2"/>
      <c r="D2" s="2"/>
      <c r="E2" s="3"/>
      <c r="F2" s="20"/>
    </row>
    <row r="3">
      <c r="B3" s="4" t="s">
        <v>26</v>
      </c>
      <c r="C3" s="2"/>
      <c r="D3" s="2"/>
      <c r="E3" s="3"/>
      <c r="F3" s="20"/>
    </row>
    <row r="4">
      <c r="B4" s="1" t="s">
        <v>25</v>
      </c>
      <c r="C4" s="2"/>
      <c r="D4" s="2"/>
      <c r="E4" s="3"/>
      <c r="F4" s="20"/>
    </row>
    <row r="5">
      <c r="B5" s="4" t="s">
        <v>27</v>
      </c>
      <c r="C5" s="2"/>
      <c r="D5" s="2"/>
      <c r="E5" s="3"/>
      <c r="F5" s="20"/>
    </row>
    <row r="6">
      <c r="B6" s="32"/>
      <c r="C6" s="32"/>
      <c r="D6" s="20"/>
      <c r="E6" s="20"/>
      <c r="F6" s="20"/>
    </row>
    <row r="7">
      <c r="B7" s="5"/>
      <c r="C7" s="6" t="s">
        <v>4</v>
      </c>
      <c r="D7" s="7">
        <v>44195.0</v>
      </c>
      <c r="E7" s="7">
        <v>43465.0</v>
      </c>
      <c r="F7" s="20"/>
    </row>
    <row r="8">
      <c r="B8" s="13" t="s">
        <v>28</v>
      </c>
      <c r="C8" s="13"/>
      <c r="D8" s="10"/>
      <c r="E8" s="10"/>
      <c r="F8" s="20"/>
    </row>
    <row r="9">
      <c r="B9" s="13" t="s">
        <v>29</v>
      </c>
      <c r="C9" s="33"/>
      <c r="D9" s="10"/>
      <c r="E9" s="10"/>
      <c r="F9" s="20"/>
    </row>
    <row r="10">
      <c r="B10" s="5" t="s">
        <v>30</v>
      </c>
      <c r="C10" s="25">
        <v>5.0</v>
      </c>
      <c r="D10" s="34">
        <v>1.384258E7</v>
      </c>
      <c r="E10" s="24">
        <v>5442052.619999999</v>
      </c>
      <c r="F10" s="20"/>
    </row>
    <row r="11">
      <c r="B11" s="5" t="s">
        <v>31</v>
      </c>
      <c r="C11" s="25">
        <v>6.0</v>
      </c>
      <c r="D11" s="10">
        <v>0.0</v>
      </c>
      <c r="E11" s="10">
        <v>0.0</v>
      </c>
      <c r="F11" s="20"/>
    </row>
    <row r="12">
      <c r="B12" s="5" t="s">
        <v>32</v>
      </c>
      <c r="C12" s="25">
        <v>7.0</v>
      </c>
      <c r="D12" s="34">
        <f>5772414+975003</f>
        <v>6747417</v>
      </c>
      <c r="E12" s="24">
        <v>523050.0</v>
      </c>
      <c r="F12" s="20"/>
    </row>
    <row r="13" hidden="1">
      <c r="B13" s="5" t="s">
        <v>33</v>
      </c>
      <c r="C13" s="25">
        <v>8.0</v>
      </c>
      <c r="D13" s="10">
        <v>0.0</v>
      </c>
      <c r="E13" s="10">
        <v>0.0</v>
      </c>
      <c r="F13" s="20"/>
    </row>
    <row r="14">
      <c r="B14" s="5" t="s">
        <v>34</v>
      </c>
      <c r="C14" s="25"/>
      <c r="D14" s="34">
        <v>6317338.0</v>
      </c>
      <c r="E14" s="24">
        <v>0.0</v>
      </c>
      <c r="F14" s="20"/>
    </row>
    <row r="15">
      <c r="B15" s="13" t="s">
        <v>35</v>
      </c>
      <c r="C15" s="35"/>
      <c r="D15" s="36">
        <f>+D10+D12+D14</f>
        <v>26907335</v>
      </c>
      <c r="E15" s="36">
        <v>5965102.619999999</v>
      </c>
      <c r="F15" s="20"/>
    </row>
    <row r="16">
      <c r="B16" s="5"/>
      <c r="C16" s="25"/>
      <c r="D16" s="10"/>
      <c r="E16" s="10"/>
      <c r="F16" s="20"/>
    </row>
    <row r="17">
      <c r="B17" s="13" t="s">
        <v>36</v>
      </c>
      <c r="C17" s="35"/>
      <c r="D17" s="10"/>
      <c r="E17" s="10"/>
      <c r="F17" s="20"/>
    </row>
    <row r="18" hidden="1">
      <c r="B18" s="5" t="s">
        <v>31</v>
      </c>
      <c r="C18" s="25">
        <v>6.0</v>
      </c>
      <c r="D18" s="10">
        <v>0.0</v>
      </c>
      <c r="E18" s="10">
        <v>0.0</v>
      </c>
      <c r="F18" s="20"/>
    </row>
    <row r="19" hidden="1">
      <c r="B19" s="5" t="s">
        <v>37</v>
      </c>
      <c r="C19" s="25">
        <v>7.0</v>
      </c>
      <c r="D19" s="10">
        <v>0.0</v>
      </c>
      <c r="E19" s="10">
        <v>0.0</v>
      </c>
      <c r="F19" s="20"/>
    </row>
    <row r="20">
      <c r="B20" s="5" t="s">
        <v>38</v>
      </c>
      <c r="C20" s="25">
        <v>9.0</v>
      </c>
      <c r="D20" s="10">
        <v>0.0</v>
      </c>
      <c r="E20" s="10">
        <v>0.0</v>
      </c>
      <c r="F20" s="20"/>
    </row>
    <row r="21" ht="15.75" customHeight="1">
      <c r="B21" s="5" t="s">
        <v>39</v>
      </c>
      <c r="C21" s="25">
        <v>10.0</v>
      </c>
      <c r="D21" s="34">
        <v>0.0</v>
      </c>
      <c r="E21" s="24">
        <v>5996300.0</v>
      </c>
      <c r="F21" s="20"/>
    </row>
    <row r="22" ht="15.75" customHeight="1">
      <c r="B22" s="5" t="s">
        <v>40</v>
      </c>
      <c r="C22" s="25">
        <v>11.0</v>
      </c>
      <c r="D22" s="10">
        <v>0.0</v>
      </c>
      <c r="E22" s="10">
        <v>0.0</v>
      </c>
      <c r="F22" s="20"/>
    </row>
    <row r="23" ht="15.75" hidden="1" customHeight="1">
      <c r="B23" s="5" t="s">
        <v>41</v>
      </c>
      <c r="C23" s="25">
        <v>15.0</v>
      </c>
      <c r="D23" s="10">
        <v>0.0</v>
      </c>
      <c r="E23" s="10">
        <v>0.0</v>
      </c>
      <c r="F23" s="20"/>
    </row>
    <row r="24" ht="15.75" customHeight="1">
      <c r="B24" s="13" t="s">
        <v>42</v>
      </c>
      <c r="C24" s="35"/>
      <c r="D24" s="36">
        <f>+D21</f>
        <v>0</v>
      </c>
      <c r="E24" s="36">
        <v>5996300.0</v>
      </c>
      <c r="F24" s="20"/>
    </row>
    <row r="25" ht="15.75" customHeight="1">
      <c r="B25" s="13" t="s">
        <v>43</v>
      </c>
      <c r="C25" s="35"/>
      <c r="D25" s="18">
        <f>+D15+D24</f>
        <v>26907335</v>
      </c>
      <c r="E25" s="18">
        <v>1.196140262E7</v>
      </c>
      <c r="F25" s="20"/>
    </row>
    <row r="26" ht="15.75" customHeight="1">
      <c r="B26" s="5"/>
      <c r="C26" s="25"/>
      <c r="D26" s="10"/>
      <c r="E26" s="10"/>
      <c r="F26" s="20"/>
    </row>
    <row r="27" ht="15.75" customHeight="1">
      <c r="B27" s="13" t="s">
        <v>44</v>
      </c>
      <c r="C27" s="35"/>
      <c r="D27" s="10"/>
      <c r="E27" s="10"/>
      <c r="F27" s="20"/>
    </row>
    <row r="28" ht="15.75" customHeight="1">
      <c r="B28" s="13" t="s">
        <v>45</v>
      </c>
      <c r="C28" s="35"/>
      <c r="D28" s="10"/>
      <c r="E28" s="10"/>
      <c r="F28" s="20"/>
    </row>
    <row r="29" ht="15.75" hidden="1" customHeight="1">
      <c r="B29" s="5" t="s">
        <v>46</v>
      </c>
      <c r="C29" s="25">
        <v>12.0</v>
      </c>
      <c r="D29" s="10">
        <v>0.0</v>
      </c>
      <c r="E29" s="10">
        <v>0.0</v>
      </c>
      <c r="F29" s="20"/>
    </row>
    <row r="30" ht="15.75" hidden="1" customHeight="1">
      <c r="B30" s="5" t="s">
        <v>47</v>
      </c>
      <c r="C30" s="25">
        <v>13.0</v>
      </c>
      <c r="D30" s="10">
        <v>0.0</v>
      </c>
      <c r="E30" s="10">
        <v>0.0</v>
      </c>
      <c r="F30" s="20"/>
    </row>
    <row r="31" ht="15.75" customHeight="1">
      <c r="B31" s="5" t="s">
        <v>48</v>
      </c>
      <c r="C31" s="25">
        <v>14.0</v>
      </c>
      <c r="D31" s="34">
        <v>591023.0</v>
      </c>
      <c r="E31" s="24">
        <v>1208966.0</v>
      </c>
      <c r="F31" s="20"/>
    </row>
    <row r="32" ht="15.75" customHeight="1">
      <c r="B32" s="5" t="s">
        <v>49</v>
      </c>
      <c r="C32" s="25">
        <v>15.0</v>
      </c>
      <c r="D32" s="34">
        <v>5816977.0</v>
      </c>
      <c r="E32" s="24">
        <v>601940.524</v>
      </c>
      <c r="F32" s="20"/>
    </row>
    <row r="33" ht="15.75" customHeight="1">
      <c r="B33" s="5" t="s">
        <v>50</v>
      </c>
      <c r="C33" s="25"/>
      <c r="D33" s="34">
        <v>2878932.0</v>
      </c>
      <c r="E33" s="10">
        <v>1460185.0</v>
      </c>
      <c r="F33" s="20"/>
    </row>
    <row r="34" ht="15.75" customHeight="1">
      <c r="B34" s="5" t="s">
        <v>51</v>
      </c>
      <c r="C34" s="25"/>
      <c r="D34" s="34">
        <v>1200000.0</v>
      </c>
      <c r="E34" s="10">
        <v>0.0</v>
      </c>
      <c r="F34" s="20"/>
    </row>
    <row r="35" ht="15.75" customHeight="1">
      <c r="B35" s="13" t="s">
        <v>52</v>
      </c>
      <c r="C35" s="35"/>
      <c r="D35" s="36">
        <f>+D31+D32+D33+D34</f>
        <v>10486932</v>
      </c>
      <c r="E35" s="36">
        <v>3271091.524</v>
      </c>
      <c r="F35" s="20"/>
    </row>
    <row r="36" ht="15.75" customHeight="1">
      <c r="B36" s="5"/>
      <c r="C36" s="25"/>
      <c r="D36" s="10"/>
      <c r="E36" s="10"/>
      <c r="F36" s="20"/>
    </row>
    <row r="37" ht="15.75" customHeight="1">
      <c r="B37" s="13" t="s">
        <v>53</v>
      </c>
      <c r="C37" s="35"/>
      <c r="D37" s="10"/>
      <c r="E37" s="10"/>
      <c r="F37" s="20"/>
    </row>
    <row r="38" ht="15.75" customHeight="1">
      <c r="B38" s="30" t="s">
        <v>54</v>
      </c>
      <c r="C38" s="25">
        <v>12.0</v>
      </c>
      <c r="D38" s="10">
        <v>0.0</v>
      </c>
      <c r="E38" s="10">
        <v>0.0</v>
      </c>
      <c r="F38" s="20"/>
    </row>
    <row r="39" ht="15.75" customHeight="1">
      <c r="B39" s="5" t="s">
        <v>55</v>
      </c>
      <c r="C39" s="25">
        <v>16.0</v>
      </c>
      <c r="D39" s="34">
        <v>0.0</v>
      </c>
      <c r="E39" s="24">
        <v>0.0</v>
      </c>
      <c r="F39" s="20"/>
    </row>
    <row r="40" ht="15.75" hidden="1" customHeight="1">
      <c r="B40" s="5" t="s">
        <v>56</v>
      </c>
      <c r="C40" s="25">
        <v>15.0</v>
      </c>
      <c r="D40" s="10">
        <v>0.0</v>
      </c>
      <c r="E40" s="10">
        <v>0.0</v>
      </c>
      <c r="F40" s="20"/>
    </row>
    <row r="41" ht="15.75" customHeight="1">
      <c r="B41" s="13" t="s">
        <v>52</v>
      </c>
      <c r="C41" s="35"/>
      <c r="D41" s="36">
        <f>D38+D39</f>
        <v>0</v>
      </c>
      <c r="E41" s="36">
        <v>0.0</v>
      </c>
      <c r="F41" s="20"/>
    </row>
    <row r="42" ht="15.75" customHeight="1">
      <c r="B42" s="13" t="s">
        <v>57</v>
      </c>
      <c r="C42" s="35"/>
      <c r="D42" s="36">
        <f>+D35+D41</f>
        <v>10486932</v>
      </c>
      <c r="E42" s="36">
        <v>3271091.524</v>
      </c>
      <c r="F42" s="20"/>
    </row>
    <row r="43" ht="15.75" customHeight="1">
      <c r="B43" s="5"/>
      <c r="C43" s="25"/>
      <c r="D43" s="10"/>
      <c r="E43" s="10"/>
      <c r="F43" s="20"/>
    </row>
    <row r="44" ht="15.75" customHeight="1">
      <c r="B44" s="13" t="s">
        <v>58</v>
      </c>
      <c r="C44" s="35"/>
      <c r="D44" s="10"/>
      <c r="E44" s="10"/>
      <c r="F44" s="20"/>
    </row>
    <row r="45" ht="15.75" customHeight="1">
      <c r="B45" s="30" t="s">
        <v>59</v>
      </c>
      <c r="C45" s="25">
        <v>17.0</v>
      </c>
      <c r="D45" s="34">
        <v>535589.0</v>
      </c>
      <c r="E45" s="10">
        <v>5354549.0</v>
      </c>
      <c r="F45" s="20"/>
    </row>
    <row r="46" ht="15.75" customHeight="1">
      <c r="B46" s="5" t="s">
        <v>60</v>
      </c>
      <c r="C46" s="25"/>
      <c r="D46" s="10">
        <v>0.0</v>
      </c>
      <c r="E46" s="10">
        <v>0.0</v>
      </c>
      <c r="F46" s="20"/>
    </row>
    <row r="47" ht="15.75" customHeight="1">
      <c r="B47" s="5" t="s">
        <v>61</v>
      </c>
      <c r="C47" s="25"/>
      <c r="D47" s="10">
        <f>+'ERI-2020'!D24</f>
        <v>7584813.79</v>
      </c>
      <c r="E47" s="10">
        <v>3335762.096</v>
      </c>
      <c r="F47" s="20"/>
    </row>
    <row r="48" ht="15.75" customHeight="1">
      <c r="B48" s="13" t="s">
        <v>62</v>
      </c>
      <c r="C48" s="35"/>
      <c r="D48" s="36">
        <f>+D45+D47</f>
        <v>8120402.79</v>
      </c>
      <c r="E48" s="36">
        <v>8690311.096</v>
      </c>
      <c r="F48" s="20"/>
    </row>
    <row r="49" ht="15.75" customHeight="1">
      <c r="B49" s="13" t="s">
        <v>63</v>
      </c>
      <c r="C49" s="35"/>
      <c r="D49" s="18">
        <f>+D42+D48</f>
        <v>18607334.79</v>
      </c>
      <c r="E49" s="18">
        <v>1.1961402620000001E7</v>
      </c>
      <c r="F49" s="20"/>
    </row>
    <row r="50" ht="15.75" customHeight="1">
      <c r="B50" s="5"/>
      <c r="C50" s="37"/>
      <c r="D50" s="10"/>
      <c r="E50" s="10"/>
      <c r="F50" s="20"/>
    </row>
    <row r="51" ht="15.75" customHeight="1">
      <c r="B51" s="5"/>
      <c r="C51" s="37"/>
      <c r="D51" s="10">
        <f>+D49-D25</f>
        <v>-8300000.21</v>
      </c>
      <c r="E51" s="10"/>
      <c r="F51" s="20"/>
    </row>
    <row r="52" ht="15.75" customHeight="1">
      <c r="B52" s="5"/>
      <c r="C52" s="37"/>
      <c r="D52" s="5"/>
      <c r="E52" s="5"/>
      <c r="F52" s="20"/>
    </row>
    <row r="53" ht="15.75" customHeight="1">
      <c r="B53" s="5"/>
      <c r="C53" s="37"/>
      <c r="D53" s="10"/>
      <c r="E53" s="10"/>
      <c r="F53" s="20"/>
    </row>
    <row r="54" ht="15.75" customHeight="1">
      <c r="C54" s="38"/>
      <c r="D54" s="20"/>
      <c r="E54" s="20"/>
      <c r="F54" s="20"/>
    </row>
    <row r="55" ht="15.75" customHeight="1">
      <c r="C55" s="38"/>
      <c r="D55" s="20"/>
      <c r="E55" s="20"/>
      <c r="F55" s="20"/>
    </row>
    <row r="56" ht="15.75" customHeight="1">
      <c r="C56" s="38"/>
      <c r="D56" s="20"/>
      <c r="E56" s="20"/>
      <c r="F56" s="20"/>
    </row>
    <row r="57" ht="15.75" customHeight="1">
      <c r="B57" s="39" t="s">
        <v>22</v>
      </c>
      <c r="C57" s="38"/>
      <c r="D57" s="39"/>
      <c r="E57" s="20"/>
      <c r="F57" s="20"/>
    </row>
    <row r="58" ht="15.75" customHeight="1">
      <c r="B58" s="23"/>
      <c r="C58" s="38"/>
      <c r="D58" s="23"/>
      <c r="E58" s="20"/>
      <c r="F58" s="20"/>
    </row>
    <row r="59" ht="15.75" customHeight="1">
      <c r="B59" s="39"/>
      <c r="C59" s="38"/>
      <c r="D59" s="24"/>
      <c r="E59" s="20"/>
      <c r="F59" s="20"/>
    </row>
    <row r="60" ht="15.75" customHeight="1">
      <c r="C60" s="38"/>
      <c r="D60" s="24"/>
      <c r="E60" s="20"/>
      <c r="F60" s="20"/>
    </row>
    <row r="61" ht="15.75" customHeight="1">
      <c r="D61" s="20"/>
      <c r="E61" s="20"/>
      <c r="F61" s="20"/>
    </row>
    <row r="62" ht="15.75" customHeight="1">
      <c r="D62" s="20"/>
      <c r="E62" s="20"/>
      <c r="F62" s="20"/>
    </row>
    <row r="63" ht="15.75" customHeight="1">
      <c r="D63" s="20"/>
      <c r="E63" s="20"/>
      <c r="F63" s="20"/>
    </row>
    <row r="64" ht="15.75" customHeight="1">
      <c r="D64" s="20"/>
      <c r="E64" s="20"/>
      <c r="F64" s="20"/>
    </row>
    <row r="65" ht="15.75" customHeight="1">
      <c r="D65" s="20"/>
      <c r="E65" s="20"/>
      <c r="F65" s="20"/>
    </row>
    <row r="66" ht="15.75" customHeight="1">
      <c r="D66" s="20"/>
      <c r="E66" s="20"/>
      <c r="F66" s="20"/>
    </row>
    <row r="67" ht="15.75" customHeight="1">
      <c r="D67" s="20"/>
      <c r="E67" s="20"/>
      <c r="F67" s="20"/>
    </row>
    <row r="68" ht="15.75" customHeight="1">
      <c r="D68" s="20"/>
      <c r="E68" s="20"/>
      <c r="F68" s="20"/>
    </row>
    <row r="69" ht="15.75" customHeight="1">
      <c r="D69" s="20"/>
      <c r="E69" s="20"/>
      <c r="F69" s="20"/>
    </row>
    <row r="70" ht="15.75" customHeight="1">
      <c r="D70" s="20"/>
      <c r="E70" s="20"/>
      <c r="F70" s="20"/>
    </row>
    <row r="71" ht="15.75" customHeight="1">
      <c r="D71" s="20"/>
      <c r="E71" s="20"/>
      <c r="F71" s="20"/>
    </row>
    <row r="72" ht="15.75" customHeight="1">
      <c r="D72" s="20"/>
      <c r="E72" s="20"/>
      <c r="F72" s="20"/>
    </row>
    <row r="73" ht="15.75" customHeight="1">
      <c r="D73" s="20"/>
      <c r="E73" s="20"/>
      <c r="F73" s="20"/>
    </row>
    <row r="74" ht="15.75" customHeight="1">
      <c r="D74" s="20"/>
      <c r="E74" s="20"/>
      <c r="F74" s="20"/>
    </row>
    <row r="75" ht="15.75" customHeight="1">
      <c r="D75" s="20"/>
      <c r="E75" s="20"/>
      <c r="F75" s="20"/>
    </row>
    <row r="76" ht="15.75" customHeight="1">
      <c r="D76" s="20"/>
      <c r="E76" s="20"/>
      <c r="F76" s="20"/>
    </row>
    <row r="77" ht="15.75" customHeight="1">
      <c r="D77" s="20"/>
      <c r="E77" s="20"/>
      <c r="F77" s="20"/>
    </row>
    <row r="78" ht="15.75" customHeight="1">
      <c r="D78" s="20"/>
      <c r="E78" s="20"/>
      <c r="F78" s="20"/>
    </row>
    <row r="79" ht="15.75" customHeight="1">
      <c r="D79" s="20"/>
      <c r="E79" s="20"/>
      <c r="F79" s="20"/>
    </row>
    <row r="80" ht="15.75" customHeight="1">
      <c r="D80" s="20"/>
      <c r="E80" s="20"/>
      <c r="F80" s="20"/>
    </row>
    <row r="81" ht="15.75" customHeight="1">
      <c r="D81" s="20"/>
      <c r="E81" s="20"/>
      <c r="F81" s="20"/>
    </row>
    <row r="82" ht="15.75" customHeight="1">
      <c r="D82" s="20"/>
      <c r="E82" s="20"/>
      <c r="F82" s="20"/>
    </row>
    <row r="83" ht="15.75" customHeight="1">
      <c r="D83" s="20"/>
      <c r="E83" s="20"/>
      <c r="F83" s="20"/>
    </row>
    <row r="84" ht="15.75" customHeight="1">
      <c r="D84" s="20"/>
      <c r="E84" s="20"/>
      <c r="F84" s="20"/>
    </row>
    <row r="85" ht="15.75" customHeight="1">
      <c r="D85" s="20"/>
      <c r="E85" s="20"/>
      <c r="F85" s="20"/>
    </row>
    <row r="86" ht="15.75" customHeight="1">
      <c r="D86" s="20"/>
      <c r="E86" s="20"/>
      <c r="F86" s="20"/>
    </row>
    <row r="87" ht="15.75" customHeight="1">
      <c r="D87" s="20"/>
      <c r="E87" s="20"/>
      <c r="F87" s="20"/>
    </row>
    <row r="88" ht="15.75" customHeight="1">
      <c r="D88" s="20"/>
      <c r="E88" s="20"/>
      <c r="F88" s="20"/>
    </row>
    <row r="89" ht="15.75" customHeight="1">
      <c r="D89" s="20"/>
      <c r="E89" s="20"/>
      <c r="F89" s="20"/>
    </row>
    <row r="90" ht="15.75" customHeight="1">
      <c r="D90" s="20"/>
      <c r="E90" s="20"/>
      <c r="F90" s="20"/>
    </row>
    <row r="91" ht="15.75" customHeight="1">
      <c r="D91" s="20"/>
      <c r="E91" s="20"/>
      <c r="F91" s="20"/>
    </row>
    <row r="92" ht="15.75" customHeight="1">
      <c r="D92" s="20"/>
      <c r="E92" s="20"/>
      <c r="F92" s="20"/>
    </row>
    <row r="93" ht="15.75" customHeight="1">
      <c r="D93" s="20"/>
      <c r="E93" s="20"/>
      <c r="F93" s="20"/>
    </row>
    <row r="94" ht="15.75" customHeight="1">
      <c r="D94" s="20"/>
      <c r="E94" s="20"/>
      <c r="F94" s="20"/>
    </row>
    <row r="95" ht="15.75" customHeight="1">
      <c r="D95" s="20"/>
      <c r="E95" s="20"/>
      <c r="F95" s="20"/>
    </row>
    <row r="96" ht="15.75" customHeight="1">
      <c r="D96" s="20"/>
      <c r="E96" s="20"/>
      <c r="F96" s="20"/>
    </row>
    <row r="97" ht="15.75" customHeight="1">
      <c r="D97" s="20"/>
      <c r="E97" s="20"/>
      <c r="F97" s="20"/>
    </row>
    <row r="98" ht="15.75" customHeight="1">
      <c r="D98" s="20"/>
      <c r="E98" s="20"/>
      <c r="F98" s="20"/>
    </row>
    <row r="99" ht="15.75" customHeight="1">
      <c r="D99" s="20"/>
      <c r="E99" s="20"/>
      <c r="F99" s="20"/>
    </row>
    <row r="100" ht="15.75" customHeight="1">
      <c r="D100" s="20"/>
      <c r="E100" s="20"/>
      <c r="F100" s="20"/>
    </row>
    <row r="101" ht="15.75" customHeight="1">
      <c r="D101" s="20"/>
      <c r="E101" s="20"/>
      <c r="F101" s="20"/>
    </row>
    <row r="102" ht="15.75" customHeight="1">
      <c r="D102" s="20"/>
      <c r="E102" s="20"/>
      <c r="F102" s="20"/>
    </row>
    <row r="103" ht="15.75" customHeight="1">
      <c r="D103" s="20"/>
      <c r="E103" s="20"/>
      <c r="F103" s="20"/>
    </row>
    <row r="104" ht="15.75" customHeight="1">
      <c r="D104" s="20"/>
      <c r="E104" s="20"/>
      <c r="F104" s="20"/>
    </row>
    <row r="105" ht="15.75" customHeight="1">
      <c r="D105" s="20"/>
      <c r="E105" s="20"/>
      <c r="F105" s="20"/>
    </row>
    <row r="106" ht="15.75" customHeight="1">
      <c r="D106" s="20"/>
      <c r="E106" s="20"/>
      <c r="F106" s="20"/>
    </row>
    <row r="107" ht="15.75" customHeight="1">
      <c r="D107" s="20"/>
      <c r="E107" s="20"/>
      <c r="F107" s="20"/>
    </row>
    <row r="108" ht="15.75" customHeight="1">
      <c r="D108" s="20"/>
      <c r="E108" s="20"/>
      <c r="F108" s="20"/>
    </row>
    <row r="109" ht="15.75" customHeight="1">
      <c r="D109" s="20"/>
      <c r="E109" s="20"/>
      <c r="F109" s="20"/>
    </row>
    <row r="110" ht="15.75" customHeight="1">
      <c r="D110" s="20"/>
      <c r="E110" s="20"/>
      <c r="F110" s="20"/>
    </row>
    <row r="111" ht="15.75" customHeight="1">
      <c r="D111" s="20"/>
      <c r="E111" s="20"/>
      <c r="F111" s="20"/>
    </row>
    <row r="112" ht="15.75" customHeight="1">
      <c r="D112" s="20"/>
      <c r="E112" s="20"/>
      <c r="F112" s="20"/>
    </row>
    <row r="113" ht="15.75" customHeight="1">
      <c r="D113" s="20"/>
      <c r="E113" s="20"/>
      <c r="F113" s="20"/>
    </row>
    <row r="114" ht="15.75" customHeight="1">
      <c r="D114" s="20"/>
      <c r="E114" s="20"/>
      <c r="F114" s="20"/>
    </row>
    <row r="115" ht="15.75" customHeight="1">
      <c r="D115" s="20"/>
      <c r="E115" s="20"/>
      <c r="F115" s="20"/>
    </row>
    <row r="116" ht="15.75" customHeight="1">
      <c r="D116" s="20"/>
      <c r="E116" s="20"/>
      <c r="F116" s="20"/>
    </row>
    <row r="117" ht="15.75" customHeight="1">
      <c r="D117" s="20"/>
      <c r="E117" s="20"/>
      <c r="F117" s="20"/>
    </row>
    <row r="118" ht="15.75" customHeight="1">
      <c r="D118" s="20"/>
      <c r="E118" s="20"/>
      <c r="F118" s="20"/>
    </row>
    <row r="119" ht="15.75" customHeight="1">
      <c r="D119" s="20"/>
      <c r="E119" s="20"/>
      <c r="F119" s="20"/>
    </row>
    <row r="120" ht="15.75" customHeight="1">
      <c r="D120" s="20"/>
      <c r="E120" s="20"/>
      <c r="F120" s="20"/>
    </row>
    <row r="121" ht="15.75" customHeight="1">
      <c r="D121" s="20"/>
      <c r="E121" s="20"/>
      <c r="F121" s="20"/>
    </row>
    <row r="122" ht="15.75" customHeight="1">
      <c r="D122" s="20"/>
      <c r="E122" s="20"/>
      <c r="F122" s="20"/>
    </row>
    <row r="123" ht="15.75" customHeight="1">
      <c r="D123" s="20"/>
      <c r="E123" s="20"/>
      <c r="F123" s="20"/>
    </row>
    <row r="124" ht="15.75" customHeight="1">
      <c r="D124" s="20"/>
      <c r="E124" s="20"/>
      <c r="F124" s="20"/>
    </row>
    <row r="125" ht="15.75" customHeight="1">
      <c r="D125" s="20"/>
      <c r="E125" s="20"/>
      <c r="F125" s="20"/>
    </row>
    <row r="126" ht="15.75" customHeight="1">
      <c r="D126" s="20"/>
      <c r="E126" s="20"/>
      <c r="F126" s="20"/>
    </row>
    <row r="127" ht="15.75" customHeight="1">
      <c r="D127" s="20"/>
      <c r="E127" s="20"/>
      <c r="F127" s="20"/>
    </row>
    <row r="128" ht="15.75" customHeight="1">
      <c r="D128" s="20"/>
      <c r="E128" s="20"/>
      <c r="F128" s="20"/>
    </row>
    <row r="129" ht="15.75" customHeight="1">
      <c r="D129" s="20"/>
      <c r="E129" s="20"/>
      <c r="F129" s="20"/>
    </row>
    <row r="130" ht="15.75" customHeight="1">
      <c r="D130" s="20"/>
      <c r="E130" s="20"/>
      <c r="F130" s="20"/>
    </row>
    <row r="131" ht="15.75" customHeight="1">
      <c r="D131" s="20"/>
      <c r="E131" s="20"/>
      <c r="F131" s="20"/>
    </row>
    <row r="132" ht="15.75" customHeight="1">
      <c r="D132" s="20"/>
      <c r="E132" s="20"/>
      <c r="F132" s="20"/>
    </row>
    <row r="133" ht="15.75" customHeight="1">
      <c r="D133" s="20"/>
      <c r="E133" s="20"/>
      <c r="F133" s="20"/>
    </row>
    <row r="134" ht="15.75" customHeight="1">
      <c r="D134" s="20"/>
      <c r="E134" s="20"/>
      <c r="F134" s="20"/>
    </row>
    <row r="135" ht="15.75" customHeight="1">
      <c r="D135" s="20"/>
      <c r="E135" s="20"/>
      <c r="F135" s="20"/>
    </row>
    <row r="136" ht="15.75" customHeight="1">
      <c r="D136" s="20"/>
      <c r="E136" s="20"/>
      <c r="F136" s="20"/>
    </row>
    <row r="137" ht="15.75" customHeight="1">
      <c r="D137" s="20"/>
      <c r="E137" s="20"/>
      <c r="F137" s="20"/>
    </row>
    <row r="138" ht="15.75" customHeight="1">
      <c r="D138" s="20"/>
      <c r="E138" s="20"/>
      <c r="F138" s="20"/>
    </row>
    <row r="139" ht="15.75" customHeight="1">
      <c r="D139" s="20"/>
      <c r="E139" s="20"/>
      <c r="F139" s="20"/>
    </row>
    <row r="140" ht="15.75" customHeight="1">
      <c r="D140" s="20"/>
      <c r="E140" s="20"/>
      <c r="F140" s="20"/>
    </row>
    <row r="141" ht="15.75" customHeight="1">
      <c r="D141" s="20"/>
      <c r="E141" s="20"/>
      <c r="F141" s="20"/>
    </row>
    <row r="142" ht="15.75" customHeight="1">
      <c r="D142" s="20"/>
      <c r="E142" s="20"/>
      <c r="F142" s="20"/>
    </row>
    <row r="143" ht="15.75" customHeight="1">
      <c r="D143" s="20"/>
      <c r="E143" s="20"/>
      <c r="F143" s="20"/>
    </row>
    <row r="144" ht="15.75" customHeight="1">
      <c r="D144" s="20"/>
      <c r="E144" s="20"/>
      <c r="F144" s="20"/>
    </row>
    <row r="145" ht="15.75" customHeight="1">
      <c r="D145" s="20"/>
      <c r="E145" s="20"/>
      <c r="F145" s="20"/>
    </row>
    <row r="146" ht="15.75" customHeight="1">
      <c r="D146" s="20"/>
      <c r="E146" s="20"/>
      <c r="F146" s="20"/>
    </row>
    <row r="147" ht="15.75" customHeight="1">
      <c r="D147" s="20"/>
      <c r="E147" s="20"/>
      <c r="F147" s="20"/>
    </row>
    <row r="148" ht="15.75" customHeight="1">
      <c r="D148" s="20"/>
      <c r="E148" s="20"/>
      <c r="F148" s="20"/>
    </row>
    <row r="149" ht="15.75" customHeight="1">
      <c r="D149" s="20"/>
      <c r="E149" s="20"/>
      <c r="F149" s="20"/>
    </row>
    <row r="150" ht="15.75" customHeight="1">
      <c r="D150" s="20"/>
      <c r="E150" s="20"/>
      <c r="F150" s="20"/>
    </row>
    <row r="151" ht="15.75" customHeight="1">
      <c r="D151" s="20"/>
      <c r="E151" s="20"/>
      <c r="F151" s="20"/>
    </row>
    <row r="152" ht="15.75" customHeight="1">
      <c r="D152" s="20"/>
      <c r="E152" s="20"/>
      <c r="F152" s="20"/>
    </row>
    <row r="153" ht="15.75" customHeight="1">
      <c r="D153" s="20"/>
      <c r="E153" s="20"/>
      <c r="F153" s="20"/>
    </row>
    <row r="154" ht="15.75" customHeight="1">
      <c r="D154" s="20"/>
      <c r="E154" s="20"/>
      <c r="F154" s="20"/>
    </row>
    <row r="155" ht="15.75" customHeight="1">
      <c r="D155" s="20"/>
      <c r="E155" s="20"/>
      <c r="F155" s="20"/>
    </row>
    <row r="156" ht="15.75" customHeight="1">
      <c r="D156" s="20"/>
      <c r="E156" s="20"/>
      <c r="F156" s="20"/>
    </row>
    <row r="157" ht="15.75" customHeight="1">
      <c r="D157" s="20"/>
      <c r="E157" s="20"/>
      <c r="F157" s="20"/>
    </row>
    <row r="158" ht="15.75" customHeight="1">
      <c r="D158" s="20"/>
      <c r="E158" s="20"/>
      <c r="F158" s="20"/>
    </row>
    <row r="159" ht="15.75" customHeight="1">
      <c r="D159" s="20"/>
      <c r="E159" s="20"/>
      <c r="F159" s="20"/>
    </row>
    <row r="160" ht="15.75" customHeight="1">
      <c r="D160" s="20"/>
      <c r="E160" s="20"/>
      <c r="F160" s="20"/>
    </row>
    <row r="161" ht="15.75" customHeight="1">
      <c r="D161" s="20"/>
      <c r="E161" s="20"/>
      <c r="F161" s="20"/>
    </row>
    <row r="162" ht="15.75" customHeight="1">
      <c r="D162" s="20"/>
      <c r="E162" s="20"/>
      <c r="F162" s="20"/>
    </row>
    <row r="163" ht="15.75" customHeight="1">
      <c r="D163" s="20"/>
      <c r="E163" s="20"/>
      <c r="F163" s="20"/>
    </row>
    <row r="164" ht="15.75" customHeight="1">
      <c r="D164" s="20"/>
      <c r="E164" s="20"/>
      <c r="F164" s="20"/>
    </row>
    <row r="165" ht="15.75" customHeight="1">
      <c r="D165" s="20"/>
      <c r="E165" s="20"/>
      <c r="F165" s="20"/>
    </row>
    <row r="166" ht="15.75" customHeight="1">
      <c r="D166" s="20"/>
      <c r="E166" s="20"/>
      <c r="F166" s="20"/>
    </row>
    <row r="167" ht="15.75" customHeight="1">
      <c r="D167" s="20"/>
      <c r="E167" s="20"/>
      <c r="F167" s="20"/>
    </row>
    <row r="168" ht="15.75" customHeight="1">
      <c r="D168" s="20"/>
      <c r="E168" s="20"/>
      <c r="F168" s="20"/>
    </row>
    <row r="169" ht="15.75" customHeight="1">
      <c r="D169" s="20"/>
      <c r="E169" s="20"/>
      <c r="F169" s="20"/>
    </row>
    <row r="170" ht="15.75" customHeight="1">
      <c r="D170" s="20"/>
      <c r="E170" s="20"/>
      <c r="F170" s="20"/>
    </row>
    <row r="171" ht="15.75" customHeight="1">
      <c r="D171" s="20"/>
      <c r="E171" s="20"/>
      <c r="F171" s="20"/>
    </row>
    <row r="172" ht="15.75" customHeight="1">
      <c r="D172" s="20"/>
      <c r="E172" s="20"/>
      <c r="F172" s="20"/>
    </row>
    <row r="173" ht="15.75" customHeight="1">
      <c r="D173" s="20"/>
      <c r="E173" s="20"/>
      <c r="F173" s="20"/>
    </row>
    <row r="174" ht="15.75" customHeight="1">
      <c r="D174" s="20"/>
      <c r="E174" s="20"/>
      <c r="F174" s="20"/>
    </row>
    <row r="175" ht="15.75" customHeight="1">
      <c r="D175" s="20"/>
      <c r="E175" s="20"/>
      <c r="F175" s="20"/>
    </row>
    <row r="176" ht="15.75" customHeight="1">
      <c r="D176" s="20"/>
      <c r="E176" s="20"/>
      <c r="F176" s="20"/>
    </row>
    <row r="177" ht="15.75" customHeight="1">
      <c r="D177" s="20"/>
      <c r="E177" s="20"/>
      <c r="F177" s="20"/>
    </row>
    <row r="178" ht="15.75" customHeight="1">
      <c r="D178" s="20"/>
      <c r="E178" s="20"/>
      <c r="F178" s="20"/>
    </row>
    <row r="179" ht="15.75" customHeight="1">
      <c r="D179" s="20"/>
      <c r="E179" s="20"/>
      <c r="F179" s="20"/>
    </row>
    <row r="180" ht="15.75" customHeight="1">
      <c r="D180" s="20"/>
      <c r="E180" s="20"/>
      <c r="F180" s="20"/>
    </row>
    <row r="181" ht="15.75" customHeight="1">
      <c r="D181" s="20"/>
      <c r="E181" s="20"/>
      <c r="F181" s="20"/>
    </row>
    <row r="182" ht="15.75" customHeight="1">
      <c r="D182" s="20"/>
      <c r="E182" s="20"/>
      <c r="F182" s="20"/>
    </row>
    <row r="183" ht="15.75" customHeight="1">
      <c r="D183" s="20"/>
      <c r="E183" s="20"/>
      <c r="F183" s="20"/>
    </row>
    <row r="184" ht="15.75" customHeight="1">
      <c r="D184" s="20"/>
      <c r="E184" s="20"/>
      <c r="F184" s="20"/>
    </row>
    <row r="185" ht="15.75" customHeight="1">
      <c r="D185" s="20"/>
      <c r="E185" s="20"/>
      <c r="F185" s="20"/>
    </row>
    <row r="186" ht="15.75" customHeight="1">
      <c r="D186" s="20"/>
      <c r="E186" s="20"/>
      <c r="F186" s="20"/>
    </row>
    <row r="187" ht="15.75" customHeight="1">
      <c r="D187" s="20"/>
      <c r="E187" s="20"/>
      <c r="F187" s="20"/>
    </row>
    <row r="188" ht="15.75" customHeight="1">
      <c r="D188" s="20"/>
      <c r="E188" s="20"/>
      <c r="F188" s="20"/>
    </row>
    <row r="189" ht="15.75" customHeight="1">
      <c r="D189" s="20"/>
      <c r="E189" s="20"/>
      <c r="F189" s="20"/>
    </row>
    <row r="190" ht="15.75" customHeight="1">
      <c r="D190" s="20"/>
      <c r="E190" s="20"/>
      <c r="F190" s="20"/>
    </row>
    <row r="191" ht="15.75" customHeight="1">
      <c r="D191" s="20"/>
      <c r="E191" s="20"/>
      <c r="F191" s="20"/>
    </row>
    <row r="192" ht="15.75" customHeight="1">
      <c r="D192" s="20"/>
      <c r="E192" s="20"/>
      <c r="F192" s="20"/>
    </row>
    <row r="193" ht="15.75" customHeight="1">
      <c r="D193" s="20"/>
      <c r="E193" s="20"/>
      <c r="F193" s="20"/>
    </row>
    <row r="194" ht="15.75" customHeight="1">
      <c r="D194" s="20"/>
      <c r="E194" s="20"/>
      <c r="F194" s="20"/>
    </row>
    <row r="195" ht="15.75" customHeight="1">
      <c r="D195" s="20"/>
      <c r="E195" s="20"/>
      <c r="F195" s="20"/>
    </row>
    <row r="196" ht="15.75" customHeight="1">
      <c r="D196" s="20"/>
      <c r="E196" s="20"/>
      <c r="F196" s="20"/>
    </row>
    <row r="197" ht="15.75" customHeight="1">
      <c r="D197" s="20"/>
      <c r="E197" s="20"/>
      <c r="F197" s="20"/>
    </row>
    <row r="198" ht="15.75" customHeight="1">
      <c r="D198" s="20"/>
      <c r="E198" s="20"/>
      <c r="F198" s="20"/>
    </row>
    <row r="199" ht="15.75" customHeight="1">
      <c r="D199" s="20"/>
      <c r="E199" s="20"/>
      <c r="F199" s="20"/>
    </row>
    <row r="200" ht="15.75" customHeight="1">
      <c r="D200" s="20"/>
      <c r="E200" s="20"/>
      <c r="F200" s="20"/>
    </row>
    <row r="201" ht="15.75" customHeight="1">
      <c r="D201" s="20"/>
      <c r="E201" s="20"/>
      <c r="F201" s="20"/>
    </row>
    <row r="202" ht="15.75" customHeight="1">
      <c r="D202" s="20"/>
      <c r="E202" s="20"/>
      <c r="F202" s="20"/>
    </row>
    <row r="203" ht="15.75" customHeight="1">
      <c r="D203" s="20"/>
      <c r="E203" s="20"/>
      <c r="F203" s="20"/>
    </row>
    <row r="204" ht="15.75" customHeight="1">
      <c r="D204" s="20"/>
      <c r="E204" s="20"/>
      <c r="F204" s="20"/>
    </row>
    <row r="205" ht="15.75" customHeight="1">
      <c r="D205" s="20"/>
      <c r="E205" s="20"/>
      <c r="F205" s="20"/>
    </row>
    <row r="206" ht="15.75" customHeight="1">
      <c r="D206" s="20"/>
      <c r="E206" s="20"/>
      <c r="F206" s="20"/>
    </row>
    <row r="207" ht="15.75" customHeight="1">
      <c r="D207" s="20"/>
      <c r="E207" s="20"/>
      <c r="F207" s="20"/>
    </row>
    <row r="208" ht="15.75" customHeight="1">
      <c r="D208" s="20"/>
      <c r="E208" s="20"/>
      <c r="F208" s="20"/>
    </row>
    <row r="209" ht="15.75" customHeight="1">
      <c r="D209" s="20"/>
      <c r="E209" s="20"/>
      <c r="F209" s="20"/>
    </row>
    <row r="210" ht="15.75" customHeight="1">
      <c r="D210" s="20"/>
      <c r="E210" s="20"/>
      <c r="F210" s="20"/>
    </row>
    <row r="211" ht="15.75" customHeight="1">
      <c r="D211" s="20"/>
      <c r="E211" s="20"/>
      <c r="F211" s="20"/>
    </row>
    <row r="212" ht="15.75" customHeight="1">
      <c r="D212" s="20"/>
      <c r="E212" s="20"/>
      <c r="F212" s="20"/>
    </row>
    <row r="213" ht="15.75" customHeight="1">
      <c r="D213" s="20"/>
      <c r="E213" s="20"/>
      <c r="F213" s="20"/>
    </row>
    <row r="214" ht="15.75" customHeight="1">
      <c r="D214" s="20"/>
      <c r="E214" s="20"/>
      <c r="F214" s="20"/>
    </row>
    <row r="215" ht="15.75" customHeight="1">
      <c r="D215" s="20"/>
      <c r="E215" s="20"/>
      <c r="F215" s="20"/>
    </row>
    <row r="216" ht="15.75" customHeight="1">
      <c r="D216" s="20"/>
      <c r="E216" s="20"/>
      <c r="F216" s="20"/>
    </row>
    <row r="217" ht="15.75" customHeight="1">
      <c r="D217" s="20"/>
      <c r="E217" s="20"/>
      <c r="F217" s="20"/>
    </row>
    <row r="218" ht="15.75" customHeight="1">
      <c r="D218" s="20"/>
      <c r="E218" s="20"/>
      <c r="F218" s="20"/>
    </row>
    <row r="219" ht="15.75" customHeight="1">
      <c r="D219" s="20"/>
      <c r="E219" s="20"/>
      <c r="F219" s="20"/>
    </row>
    <row r="220" ht="15.75" customHeight="1">
      <c r="D220" s="20"/>
      <c r="E220" s="20"/>
      <c r="F220" s="20"/>
    </row>
    <row r="221" ht="15.75" customHeight="1">
      <c r="D221" s="20"/>
      <c r="E221" s="20"/>
      <c r="F221" s="20"/>
    </row>
    <row r="222" ht="15.75" customHeight="1">
      <c r="D222" s="20"/>
      <c r="E222" s="20"/>
      <c r="F222" s="20"/>
    </row>
    <row r="223" ht="15.75" customHeight="1">
      <c r="D223" s="20"/>
      <c r="E223" s="20"/>
      <c r="F223" s="20"/>
    </row>
    <row r="224" ht="15.75" customHeight="1">
      <c r="D224" s="20"/>
      <c r="E224" s="20"/>
      <c r="F224" s="20"/>
    </row>
    <row r="225" ht="15.75" customHeight="1">
      <c r="D225" s="20"/>
      <c r="E225" s="20"/>
      <c r="F225" s="20"/>
    </row>
    <row r="226" ht="15.75" customHeight="1">
      <c r="D226" s="20"/>
      <c r="E226" s="20"/>
      <c r="F226" s="20"/>
    </row>
    <row r="227" ht="15.75" customHeight="1">
      <c r="D227" s="20"/>
      <c r="E227" s="20"/>
      <c r="F227" s="20"/>
    </row>
    <row r="228" ht="15.75" customHeight="1">
      <c r="D228" s="20"/>
      <c r="E228" s="20"/>
      <c r="F228" s="20"/>
    </row>
    <row r="229" ht="15.75" customHeight="1">
      <c r="D229" s="20"/>
      <c r="E229" s="20"/>
      <c r="F229" s="20"/>
    </row>
    <row r="230" ht="15.75" customHeight="1">
      <c r="D230" s="20"/>
      <c r="E230" s="20"/>
      <c r="F230" s="20"/>
    </row>
    <row r="231" ht="15.75" customHeight="1">
      <c r="D231" s="20"/>
      <c r="E231" s="20"/>
      <c r="F231" s="20"/>
    </row>
    <row r="232" ht="15.75" customHeight="1">
      <c r="D232" s="20"/>
      <c r="E232" s="20"/>
      <c r="F232" s="20"/>
    </row>
    <row r="233" ht="15.75" customHeight="1">
      <c r="D233" s="20"/>
      <c r="E233" s="20"/>
      <c r="F233" s="20"/>
    </row>
    <row r="234" ht="15.75" customHeight="1">
      <c r="D234" s="20"/>
      <c r="E234" s="20"/>
      <c r="F234" s="20"/>
    </row>
    <row r="235" ht="15.75" customHeight="1">
      <c r="D235" s="20"/>
      <c r="E235" s="20"/>
      <c r="F235" s="20"/>
    </row>
    <row r="236" ht="15.75" customHeight="1">
      <c r="D236" s="20"/>
      <c r="E236" s="20"/>
      <c r="F236" s="20"/>
    </row>
    <row r="237" ht="15.75" customHeight="1">
      <c r="D237" s="20"/>
      <c r="E237" s="20"/>
      <c r="F237" s="20"/>
    </row>
    <row r="238" ht="15.75" customHeight="1">
      <c r="D238" s="20"/>
      <c r="E238" s="20"/>
      <c r="F238" s="20"/>
    </row>
    <row r="239" ht="15.75" customHeight="1">
      <c r="D239" s="20"/>
      <c r="E239" s="20"/>
      <c r="F239" s="20"/>
    </row>
    <row r="240" ht="15.75" customHeight="1">
      <c r="D240" s="20"/>
      <c r="E240" s="20"/>
      <c r="F240" s="20"/>
    </row>
    <row r="241" ht="15.75" customHeight="1">
      <c r="D241" s="20"/>
      <c r="E241" s="20"/>
      <c r="F241" s="20"/>
    </row>
    <row r="242" ht="15.75" customHeight="1">
      <c r="D242" s="20"/>
      <c r="E242" s="20"/>
      <c r="F242" s="20"/>
    </row>
    <row r="243" ht="15.75" customHeight="1">
      <c r="D243" s="20"/>
      <c r="E243" s="20"/>
      <c r="F243" s="20"/>
    </row>
    <row r="244" ht="15.75" customHeight="1">
      <c r="D244" s="20"/>
      <c r="E244" s="20"/>
      <c r="F244" s="20"/>
    </row>
    <row r="245" ht="15.75" customHeight="1">
      <c r="D245" s="20"/>
      <c r="E245" s="20"/>
      <c r="F245" s="20"/>
    </row>
    <row r="246" ht="15.75" customHeight="1">
      <c r="D246" s="20"/>
      <c r="E246" s="20"/>
      <c r="F246" s="20"/>
    </row>
    <row r="247" ht="15.75" customHeight="1">
      <c r="D247" s="20"/>
      <c r="E247" s="20"/>
      <c r="F247" s="20"/>
    </row>
    <row r="248" ht="15.75" customHeight="1">
      <c r="D248" s="20"/>
      <c r="E248" s="20"/>
      <c r="F248" s="20"/>
    </row>
    <row r="249" ht="15.75" customHeight="1">
      <c r="D249" s="20"/>
      <c r="E249" s="20"/>
      <c r="F249" s="20"/>
    </row>
    <row r="250" ht="15.75" customHeight="1">
      <c r="D250" s="20"/>
      <c r="E250" s="20"/>
      <c r="F250" s="20"/>
    </row>
    <row r="251" ht="15.75" customHeight="1">
      <c r="D251" s="20"/>
      <c r="E251" s="20"/>
      <c r="F251" s="20"/>
    </row>
    <row r="252" ht="15.75" customHeight="1">
      <c r="D252" s="20"/>
      <c r="E252" s="20"/>
      <c r="F252" s="20"/>
    </row>
    <row r="253" ht="15.75" customHeight="1">
      <c r="D253" s="20"/>
      <c r="E253" s="20"/>
      <c r="F253" s="20"/>
    </row>
    <row r="254" ht="15.75" customHeight="1">
      <c r="D254" s="20"/>
      <c r="E254" s="20"/>
      <c r="F254" s="20"/>
    </row>
    <row r="255" ht="15.75" customHeight="1">
      <c r="D255" s="20"/>
      <c r="E255" s="20"/>
      <c r="F255" s="20"/>
    </row>
    <row r="256" ht="15.75" customHeight="1">
      <c r="D256" s="20"/>
      <c r="E256" s="20"/>
      <c r="F256" s="20"/>
    </row>
    <row r="257" ht="15.75" customHeight="1">
      <c r="D257" s="20"/>
      <c r="E257" s="20"/>
      <c r="F257" s="20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E2"/>
    <mergeCell ref="B3:E3"/>
    <mergeCell ref="B4:E4"/>
    <mergeCell ref="B5:E5"/>
  </mergeCells>
  <printOptions/>
  <pageMargins bottom="0.7480314960629921" footer="0.0" header="0.0" left="1.4173228346456694" right="0.7086614173228347" top="1.75"/>
  <pageSetup scale="6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9.38"/>
    <col customWidth="1" min="2" max="2" width="39.13"/>
    <col customWidth="1" min="3" max="3" width="11.88"/>
    <col customWidth="1" min="4" max="4" width="15.38"/>
    <col customWidth="1" min="5" max="5" width="13.0"/>
    <col customWidth="1" min="6" max="6" width="15.38"/>
  </cols>
  <sheetData>
    <row r="1">
      <c r="D1" s="20"/>
      <c r="E1" s="20"/>
    </row>
    <row r="2">
      <c r="B2" s="1" t="s">
        <v>0</v>
      </c>
      <c r="C2" s="2"/>
      <c r="D2" s="2"/>
      <c r="E2" s="3"/>
    </row>
    <row r="3">
      <c r="B3" s="4" t="s">
        <v>26</v>
      </c>
      <c r="C3" s="2"/>
      <c r="D3" s="2"/>
      <c r="E3" s="3"/>
    </row>
    <row r="4">
      <c r="B4" s="1" t="s">
        <v>64</v>
      </c>
      <c r="C4" s="2"/>
      <c r="D4" s="2"/>
      <c r="E4" s="3"/>
    </row>
    <row r="5">
      <c r="B5" s="4" t="s">
        <v>27</v>
      </c>
      <c r="C5" s="2"/>
      <c r="D5" s="2"/>
      <c r="E5" s="3"/>
    </row>
    <row r="6">
      <c r="B6" s="32"/>
      <c r="C6" s="32"/>
      <c r="D6" s="20"/>
      <c r="E6" s="20"/>
    </row>
    <row r="7">
      <c r="B7" s="5"/>
      <c r="C7" s="6" t="s">
        <v>4</v>
      </c>
      <c r="D7" s="7">
        <v>43100.0</v>
      </c>
      <c r="E7" s="7">
        <v>42735.0</v>
      </c>
    </row>
    <row r="8">
      <c r="B8" s="13" t="s">
        <v>28</v>
      </c>
      <c r="C8" s="13"/>
      <c r="D8" s="10"/>
      <c r="E8" s="10"/>
    </row>
    <row r="9">
      <c r="B9" s="13" t="s">
        <v>29</v>
      </c>
      <c r="C9" s="13"/>
      <c r="D9" s="10"/>
      <c r="E9" s="10"/>
    </row>
    <row r="10">
      <c r="B10" s="5" t="s">
        <v>30</v>
      </c>
      <c r="C10" s="37">
        <v>5.0</v>
      </c>
      <c r="D10" s="10">
        <v>1549815.0</v>
      </c>
      <c r="E10" s="10">
        <v>1275.0</v>
      </c>
    </row>
    <row r="11">
      <c r="B11" s="5" t="s">
        <v>31</v>
      </c>
      <c r="C11" s="37">
        <v>6.0</v>
      </c>
      <c r="D11" s="10" t="s">
        <v>65</v>
      </c>
      <c r="E11" s="10" t="s">
        <v>65</v>
      </c>
      <c r="F11" s="20"/>
    </row>
    <row r="12">
      <c r="B12" s="5" t="s">
        <v>32</v>
      </c>
      <c r="C12" s="37">
        <v>7.0</v>
      </c>
      <c r="D12" s="10">
        <v>3685000.0</v>
      </c>
      <c r="E12" s="10">
        <v>1259755.0</v>
      </c>
    </row>
    <row r="13">
      <c r="B13" s="5" t="s">
        <v>33</v>
      </c>
      <c r="C13" s="37">
        <v>8.0</v>
      </c>
      <c r="D13" s="10" t="s">
        <v>65</v>
      </c>
      <c r="E13" s="10" t="s">
        <v>65</v>
      </c>
      <c r="F13" s="20"/>
    </row>
    <row r="14">
      <c r="B14" s="5" t="s">
        <v>34</v>
      </c>
      <c r="C14" s="37"/>
      <c r="D14" s="10">
        <v>0.0</v>
      </c>
      <c r="E14" s="10">
        <v>0.0</v>
      </c>
    </row>
    <row r="15">
      <c r="B15" s="13" t="s">
        <v>35</v>
      </c>
      <c r="C15" s="40"/>
      <c r="D15" s="36">
        <f t="shared" ref="D15:E15" si="1">SUM(D10:D14)</f>
        <v>5234815</v>
      </c>
      <c r="E15" s="36">
        <f t="shared" si="1"/>
        <v>1261030</v>
      </c>
      <c r="F15" s="20"/>
    </row>
    <row r="16">
      <c r="B16" s="5"/>
      <c r="C16" s="37"/>
      <c r="D16" s="10"/>
      <c r="E16" s="10"/>
    </row>
    <row r="17">
      <c r="B17" s="13" t="s">
        <v>36</v>
      </c>
      <c r="C17" s="40"/>
      <c r="D17" s="10"/>
      <c r="E17" s="10"/>
      <c r="F17" s="20"/>
    </row>
    <row r="18">
      <c r="B18" s="5" t="s">
        <v>31</v>
      </c>
      <c r="C18" s="37">
        <v>6.0</v>
      </c>
      <c r="D18" s="10" t="s">
        <v>65</v>
      </c>
      <c r="E18" s="10" t="s">
        <v>65</v>
      </c>
    </row>
    <row r="19">
      <c r="B19" s="5" t="s">
        <v>37</v>
      </c>
      <c r="C19" s="37">
        <v>7.0</v>
      </c>
      <c r="D19" s="10" t="s">
        <v>66</v>
      </c>
      <c r="E19" s="10">
        <v>0.0</v>
      </c>
      <c r="F19" s="20"/>
    </row>
    <row r="20">
      <c r="B20" s="5" t="s">
        <v>38</v>
      </c>
      <c r="C20" s="37">
        <v>9.0</v>
      </c>
      <c r="D20" s="10" t="s">
        <v>65</v>
      </c>
      <c r="E20" s="10" t="s">
        <v>65</v>
      </c>
    </row>
    <row r="21" ht="15.75" customHeight="1">
      <c r="B21" s="5" t="s">
        <v>39</v>
      </c>
      <c r="C21" s="37">
        <v>10.0</v>
      </c>
      <c r="D21" s="10">
        <v>6627751.0</v>
      </c>
      <c r="E21" s="10">
        <v>6627751.0</v>
      </c>
    </row>
    <row r="22" ht="15.75" customHeight="1">
      <c r="B22" s="5" t="s">
        <v>40</v>
      </c>
      <c r="C22" s="37">
        <v>11.0</v>
      </c>
      <c r="D22" s="10">
        <v>0.0</v>
      </c>
      <c r="E22" s="10">
        <v>0.0</v>
      </c>
    </row>
    <row r="23" ht="15.75" customHeight="1">
      <c r="B23" s="5" t="s">
        <v>41</v>
      </c>
      <c r="C23" s="37">
        <v>15.0</v>
      </c>
      <c r="D23" s="10" t="s">
        <v>65</v>
      </c>
      <c r="E23" s="10" t="s">
        <v>65</v>
      </c>
    </row>
    <row r="24" ht="15.75" customHeight="1">
      <c r="B24" s="13" t="s">
        <v>42</v>
      </c>
      <c r="C24" s="40"/>
      <c r="D24" s="36">
        <f>SUM(D18:D23)</f>
        <v>6627751</v>
      </c>
      <c r="E24" s="36">
        <f>SUM(E18:E23)-1</f>
        <v>6627750</v>
      </c>
    </row>
    <row r="25" ht="15.75" customHeight="1">
      <c r="B25" s="13" t="s">
        <v>43</v>
      </c>
      <c r="C25" s="40"/>
      <c r="D25" s="18">
        <f>+D15+D24+1</f>
        <v>11862567</v>
      </c>
      <c r="E25" s="18">
        <f>+E15+E24</f>
        <v>7888780</v>
      </c>
      <c r="F25" s="20">
        <f>+D25-D51</f>
        <v>-18253884.41</v>
      </c>
    </row>
    <row r="26" ht="15.75" customHeight="1">
      <c r="B26" s="5"/>
      <c r="C26" s="37"/>
      <c r="D26" s="10"/>
      <c r="E26" s="10"/>
    </row>
    <row r="27" ht="15.75" customHeight="1">
      <c r="B27" s="13" t="s">
        <v>44</v>
      </c>
      <c r="C27" s="40"/>
      <c r="D27" s="10"/>
      <c r="E27" s="10"/>
    </row>
    <row r="28" ht="15.75" customHeight="1">
      <c r="B28" s="13" t="s">
        <v>45</v>
      </c>
      <c r="C28" s="40"/>
      <c r="D28" s="10"/>
      <c r="E28" s="10"/>
    </row>
    <row r="29" ht="15.75" customHeight="1">
      <c r="B29" s="5" t="s">
        <v>46</v>
      </c>
      <c r="C29" s="37">
        <v>12.0</v>
      </c>
      <c r="D29" s="10">
        <v>0.0</v>
      </c>
      <c r="E29" s="10">
        <v>0.0</v>
      </c>
      <c r="F29" s="20">
        <v>1.0</v>
      </c>
    </row>
    <row r="30" ht="15.75" customHeight="1">
      <c r="B30" s="5" t="s">
        <v>47</v>
      </c>
      <c r="C30" s="37">
        <v>13.0</v>
      </c>
      <c r="D30" s="10">
        <v>0.0</v>
      </c>
      <c r="E30" s="10">
        <v>0.0</v>
      </c>
    </row>
    <row r="31" ht="15.75" customHeight="1">
      <c r="B31" s="5" t="s">
        <v>48</v>
      </c>
      <c r="C31" s="37">
        <v>14.0</v>
      </c>
      <c r="D31" s="10">
        <v>3536596.0</v>
      </c>
      <c r="E31" s="10">
        <v>300000.0</v>
      </c>
    </row>
    <row r="32" ht="15.75" customHeight="1">
      <c r="B32" s="5" t="s">
        <v>49</v>
      </c>
      <c r="C32" s="37">
        <v>15.0</v>
      </c>
      <c r="D32" s="10">
        <v>2025740.0</v>
      </c>
      <c r="E32" s="10">
        <v>1490966.0</v>
      </c>
    </row>
    <row r="33" ht="15.75" customHeight="1">
      <c r="B33" s="5" t="s">
        <v>50</v>
      </c>
      <c r="C33" s="37"/>
      <c r="D33" s="10">
        <v>1500000.0</v>
      </c>
      <c r="E33" s="10">
        <v>1500000.0</v>
      </c>
    </row>
    <row r="34" ht="15.75" customHeight="1">
      <c r="B34" s="5" t="s">
        <v>51</v>
      </c>
      <c r="C34" s="37"/>
      <c r="D34" s="10">
        <v>0.0</v>
      </c>
      <c r="E34" s="10">
        <v>0.0</v>
      </c>
    </row>
    <row r="35" ht="15.75" customHeight="1">
      <c r="B35" s="13" t="s">
        <v>52</v>
      </c>
      <c r="C35" s="40"/>
      <c r="D35" s="36">
        <f t="shared" ref="D35:E35" si="2">SUM(D29:D34)-1</f>
        <v>7062335</v>
      </c>
      <c r="E35" s="36">
        <f t="shared" si="2"/>
        <v>3290965</v>
      </c>
    </row>
    <row r="36" ht="15.75" customHeight="1">
      <c r="B36" s="5"/>
      <c r="C36" s="37"/>
      <c r="D36" s="10"/>
      <c r="E36" s="10"/>
    </row>
    <row r="37" ht="15.75" customHeight="1">
      <c r="B37" s="13" t="s">
        <v>53</v>
      </c>
      <c r="C37" s="40"/>
      <c r="D37" s="10"/>
      <c r="E37" s="10"/>
    </row>
    <row r="38" ht="15.75" customHeight="1">
      <c r="B38" s="5" t="s">
        <v>46</v>
      </c>
      <c r="C38" s="37">
        <v>12.0</v>
      </c>
      <c r="D38" s="10">
        <v>0.0</v>
      </c>
      <c r="E38" s="10">
        <v>0.0</v>
      </c>
    </row>
    <row r="39" ht="15.75" customHeight="1">
      <c r="B39" s="5" t="s">
        <v>55</v>
      </c>
      <c r="C39" s="37">
        <v>16.0</v>
      </c>
      <c r="D39" s="10">
        <v>0.0</v>
      </c>
      <c r="E39" s="10">
        <v>0.0</v>
      </c>
    </row>
    <row r="40" ht="15.75" customHeight="1">
      <c r="B40" s="5" t="s">
        <v>56</v>
      </c>
      <c r="C40" s="37">
        <v>15.0</v>
      </c>
      <c r="D40" s="10" t="s">
        <v>65</v>
      </c>
      <c r="E40" s="10" t="s">
        <v>65</v>
      </c>
    </row>
    <row r="41" ht="15.75" customHeight="1">
      <c r="B41" s="13" t="s">
        <v>52</v>
      </c>
      <c r="C41" s="40"/>
      <c r="D41" s="36">
        <f t="shared" ref="D41:E41" si="3">SUM(D38:D40)</f>
        <v>0</v>
      </c>
      <c r="E41" s="36">
        <f t="shared" si="3"/>
        <v>0</v>
      </c>
    </row>
    <row r="42" ht="15.75" customHeight="1">
      <c r="B42" s="13" t="s">
        <v>57</v>
      </c>
      <c r="C42" s="40"/>
      <c r="D42" s="36">
        <f>+D41+D35</f>
        <v>7062335</v>
      </c>
      <c r="E42" s="36">
        <f>+E41+E35+1</f>
        <v>3290966</v>
      </c>
    </row>
    <row r="43" ht="15.75" customHeight="1">
      <c r="B43" s="5"/>
      <c r="C43" s="37"/>
      <c r="D43" s="10"/>
      <c r="E43" s="10"/>
    </row>
    <row r="44" ht="15.75" customHeight="1">
      <c r="B44" s="13" t="s">
        <v>67</v>
      </c>
      <c r="C44" s="40"/>
      <c r="D44" s="10"/>
      <c r="E44" s="10"/>
    </row>
    <row r="45" ht="15.75" customHeight="1">
      <c r="B45" s="5" t="s">
        <v>68</v>
      </c>
      <c r="C45" s="37">
        <v>17.0</v>
      </c>
      <c r="D45" s="10">
        <v>2000000.0</v>
      </c>
      <c r="E45" s="10">
        <v>2000000.0</v>
      </c>
    </row>
    <row r="46" ht="15.75" customHeight="1">
      <c r="B46" s="5" t="s">
        <v>69</v>
      </c>
      <c r="C46" s="37">
        <v>17.0</v>
      </c>
      <c r="D46" s="10">
        <v>0.0</v>
      </c>
      <c r="E46" s="10">
        <v>0.0</v>
      </c>
    </row>
    <row r="47" ht="15.75" customHeight="1">
      <c r="B47" s="5" t="s">
        <v>60</v>
      </c>
      <c r="C47" s="37"/>
      <c r="D47" s="10">
        <v>0.0</v>
      </c>
      <c r="E47" s="10">
        <v>0.0</v>
      </c>
    </row>
    <row r="48" ht="15.75" customHeight="1">
      <c r="B48" s="5" t="s">
        <v>70</v>
      </c>
      <c r="C48" s="37"/>
      <c r="D48" s="10">
        <v>0.0</v>
      </c>
      <c r="E48" s="10">
        <v>0.0</v>
      </c>
    </row>
    <row r="49" ht="15.75" customHeight="1">
      <c r="B49" s="5" t="s">
        <v>71</v>
      </c>
      <c r="C49" s="37"/>
      <c r="D49" s="10">
        <f>+'ORI-2016'!D24</f>
        <v>21054115.41</v>
      </c>
      <c r="E49" s="10">
        <f>+'ORI-2016'!E24</f>
        <v>248033</v>
      </c>
    </row>
    <row r="50" ht="15.75" customHeight="1">
      <c r="B50" s="13" t="s">
        <v>62</v>
      </c>
      <c r="C50" s="40"/>
      <c r="D50" s="36">
        <f t="shared" ref="D50:E50" si="4">SUM(D45:D49)</f>
        <v>23054115.41</v>
      </c>
      <c r="E50" s="36">
        <f t="shared" si="4"/>
        <v>2248033</v>
      </c>
    </row>
    <row r="51" ht="15.75" customHeight="1">
      <c r="B51" s="13" t="s">
        <v>63</v>
      </c>
      <c r="C51" s="40"/>
      <c r="D51" s="18">
        <f>+D42+D50+1</f>
        <v>30116451.41</v>
      </c>
      <c r="E51" s="18">
        <f>+E42+E50</f>
        <v>5538999</v>
      </c>
    </row>
    <row r="52" ht="15.75" customHeight="1">
      <c r="B52" s="5"/>
      <c r="C52" s="37"/>
      <c r="D52" s="10"/>
      <c r="E52" s="10"/>
    </row>
    <row r="53" ht="15.75" customHeight="1">
      <c r="B53" s="5"/>
      <c r="C53" s="37"/>
      <c r="D53" s="5"/>
      <c r="E53" s="5"/>
    </row>
    <row r="54" ht="15.75" customHeight="1">
      <c r="B54" s="5"/>
      <c r="C54" s="37"/>
      <c r="D54" s="5"/>
      <c r="E54" s="5"/>
    </row>
    <row r="55" ht="15.75" customHeight="1">
      <c r="B55" s="5"/>
      <c r="C55" s="37"/>
      <c r="D55" s="10"/>
      <c r="E55" s="10"/>
    </row>
    <row r="56" ht="15.75" customHeight="1">
      <c r="C56" s="38"/>
      <c r="D56" s="20"/>
      <c r="E56" s="20"/>
    </row>
    <row r="57" ht="15.75" customHeight="1">
      <c r="C57" s="38"/>
      <c r="D57" s="20"/>
      <c r="E57" s="20"/>
    </row>
    <row r="58" ht="15.75" customHeight="1">
      <c r="C58" s="38"/>
      <c r="D58" s="20"/>
      <c r="E58" s="20"/>
    </row>
    <row r="59" ht="15.75" customHeight="1">
      <c r="B59" s="21" t="s">
        <v>22</v>
      </c>
      <c r="C59" s="38"/>
      <c r="D59" s="21" t="s">
        <v>22</v>
      </c>
      <c r="E59" s="20"/>
    </row>
    <row r="60" ht="15.75" customHeight="1">
      <c r="B60" s="22" t="s">
        <v>23</v>
      </c>
      <c r="C60" s="38"/>
      <c r="D60" s="23" t="s">
        <v>72</v>
      </c>
      <c r="E60" s="20"/>
    </row>
    <row r="61" ht="15.75" customHeight="1">
      <c r="B61" s="21" t="s">
        <v>24</v>
      </c>
      <c r="C61" s="38"/>
      <c r="D61" s="24" t="s">
        <v>73</v>
      </c>
      <c r="E61" s="20"/>
    </row>
    <row r="62" ht="15.75" customHeight="1">
      <c r="C62" s="38"/>
      <c r="D62" s="24" t="s">
        <v>74</v>
      </c>
      <c r="E62" s="20"/>
    </row>
    <row r="63" ht="15.75" customHeight="1">
      <c r="D63" s="20"/>
      <c r="E63" s="20"/>
    </row>
    <row r="64" ht="15.75" customHeight="1">
      <c r="D64" s="20"/>
      <c r="E64" s="20"/>
    </row>
    <row r="65" ht="15.75" customHeight="1">
      <c r="D65" s="20"/>
      <c r="E65" s="20"/>
    </row>
    <row r="66" ht="15.75" customHeight="1">
      <c r="D66" s="20"/>
      <c r="E66" s="20"/>
    </row>
    <row r="67" ht="15.75" customHeight="1">
      <c r="D67" s="20"/>
      <c r="E67" s="20"/>
    </row>
    <row r="68" ht="15.75" customHeight="1">
      <c r="D68" s="20"/>
      <c r="E68" s="20"/>
    </row>
    <row r="69" ht="15.75" customHeight="1">
      <c r="D69" s="20"/>
      <c r="E69" s="20"/>
    </row>
    <row r="70" ht="15.75" customHeight="1">
      <c r="D70" s="20"/>
      <c r="E70" s="20"/>
    </row>
    <row r="71" ht="15.75" customHeight="1">
      <c r="D71" s="20"/>
      <c r="E71" s="20"/>
    </row>
    <row r="72" ht="15.75" customHeight="1">
      <c r="D72" s="20"/>
      <c r="E72" s="20"/>
    </row>
    <row r="73" ht="15.75" customHeight="1">
      <c r="D73" s="20"/>
      <c r="E73" s="20"/>
    </row>
    <row r="74" ht="15.75" customHeight="1">
      <c r="D74" s="20"/>
      <c r="E74" s="20"/>
    </row>
    <row r="75" ht="15.75" customHeight="1">
      <c r="D75" s="20"/>
      <c r="E75" s="20"/>
    </row>
    <row r="76" ht="15.75" customHeight="1">
      <c r="D76" s="20"/>
      <c r="E76" s="20"/>
    </row>
    <row r="77" ht="15.75" customHeight="1">
      <c r="D77" s="20"/>
      <c r="E77" s="20"/>
    </row>
    <row r="78" ht="15.75" customHeight="1">
      <c r="D78" s="20"/>
      <c r="E78" s="20"/>
    </row>
    <row r="79" ht="15.75" customHeight="1">
      <c r="D79" s="20"/>
      <c r="E79" s="20"/>
    </row>
    <row r="80" ht="15.75" customHeight="1">
      <c r="D80" s="20"/>
      <c r="E80" s="20"/>
    </row>
    <row r="81" ht="15.75" customHeight="1">
      <c r="D81" s="20"/>
      <c r="E81" s="20"/>
    </row>
    <row r="82" ht="15.75" customHeight="1">
      <c r="D82" s="20"/>
      <c r="E82" s="20"/>
    </row>
    <row r="83" ht="15.75" customHeight="1">
      <c r="D83" s="20"/>
      <c r="E83" s="20"/>
    </row>
    <row r="84" ht="15.75" customHeight="1">
      <c r="D84" s="20"/>
      <c r="E84" s="20"/>
    </row>
    <row r="85" ht="15.75" customHeight="1">
      <c r="D85" s="20"/>
      <c r="E85" s="20"/>
    </row>
    <row r="86" ht="15.75" customHeight="1">
      <c r="D86" s="20"/>
      <c r="E86" s="20"/>
    </row>
    <row r="87" ht="15.75" customHeight="1">
      <c r="D87" s="20"/>
      <c r="E87" s="20"/>
    </row>
    <row r="88" ht="15.75" customHeight="1">
      <c r="D88" s="20"/>
      <c r="E88" s="20"/>
    </row>
    <row r="89" ht="15.75" customHeight="1">
      <c r="D89" s="20"/>
      <c r="E89" s="20"/>
    </row>
    <row r="90" ht="15.75" customHeight="1">
      <c r="D90" s="20"/>
      <c r="E90" s="20"/>
    </row>
    <row r="91" ht="15.75" customHeight="1">
      <c r="D91" s="20"/>
      <c r="E91" s="20"/>
    </row>
    <row r="92" ht="15.75" customHeight="1">
      <c r="D92" s="20"/>
      <c r="E92" s="20"/>
    </row>
    <row r="93" ht="15.75" customHeight="1">
      <c r="D93" s="20"/>
      <c r="E93" s="20"/>
    </row>
    <row r="94" ht="15.75" customHeight="1">
      <c r="D94" s="20"/>
      <c r="E94" s="20"/>
    </row>
    <row r="95" ht="15.75" customHeight="1">
      <c r="D95" s="20"/>
      <c r="E95" s="20"/>
    </row>
    <row r="96" ht="15.75" customHeight="1">
      <c r="D96" s="20"/>
      <c r="E96" s="20"/>
    </row>
    <row r="97" ht="15.75" customHeight="1">
      <c r="D97" s="20"/>
      <c r="E97" s="20"/>
    </row>
    <row r="98" ht="15.75" customHeight="1">
      <c r="D98" s="20"/>
      <c r="E98" s="20"/>
    </row>
    <row r="99" ht="15.75" customHeight="1">
      <c r="D99" s="20"/>
      <c r="E99" s="20"/>
    </row>
    <row r="100" ht="15.75" customHeight="1">
      <c r="D100" s="20"/>
      <c r="E100" s="20"/>
    </row>
    <row r="101" ht="15.75" customHeight="1">
      <c r="D101" s="20"/>
      <c r="E101" s="20"/>
    </row>
    <row r="102" ht="15.75" customHeight="1">
      <c r="D102" s="20"/>
      <c r="E102" s="20"/>
    </row>
    <row r="103" ht="15.75" customHeight="1">
      <c r="D103" s="20"/>
      <c r="E103" s="20"/>
    </row>
    <row r="104" ht="15.75" customHeight="1">
      <c r="D104" s="20"/>
      <c r="E104" s="20"/>
    </row>
    <row r="105" ht="15.75" customHeight="1">
      <c r="D105" s="20"/>
      <c r="E105" s="20"/>
    </row>
    <row r="106" ht="15.75" customHeight="1">
      <c r="D106" s="20"/>
      <c r="E106" s="20"/>
    </row>
    <row r="107" ht="15.75" customHeight="1">
      <c r="D107" s="20"/>
      <c r="E107" s="20"/>
    </row>
    <row r="108" ht="15.75" customHeight="1">
      <c r="D108" s="20"/>
      <c r="E108" s="20"/>
    </row>
    <row r="109" ht="15.75" customHeight="1">
      <c r="D109" s="20"/>
      <c r="E109" s="20"/>
    </row>
    <row r="110" ht="15.75" customHeight="1">
      <c r="D110" s="20"/>
      <c r="E110" s="20"/>
    </row>
    <row r="111" ht="15.75" customHeight="1">
      <c r="D111" s="20"/>
      <c r="E111" s="20"/>
    </row>
    <row r="112" ht="15.75" customHeight="1">
      <c r="D112" s="20"/>
      <c r="E112" s="20"/>
    </row>
    <row r="113" ht="15.75" customHeight="1">
      <c r="D113" s="20"/>
      <c r="E113" s="20"/>
    </row>
    <row r="114" ht="15.75" customHeight="1">
      <c r="D114" s="20"/>
      <c r="E114" s="20"/>
    </row>
    <row r="115" ht="15.75" customHeight="1">
      <c r="D115" s="20"/>
      <c r="E115" s="20"/>
    </row>
    <row r="116" ht="15.75" customHeight="1">
      <c r="D116" s="20"/>
      <c r="E116" s="20"/>
    </row>
    <row r="117" ht="15.75" customHeight="1">
      <c r="D117" s="20"/>
      <c r="E117" s="20"/>
    </row>
    <row r="118" ht="15.75" customHeight="1">
      <c r="D118" s="20"/>
      <c r="E118" s="20"/>
    </row>
    <row r="119" ht="15.75" customHeight="1">
      <c r="D119" s="20"/>
      <c r="E119" s="20"/>
    </row>
    <row r="120" ht="15.75" customHeight="1">
      <c r="D120" s="20"/>
      <c r="E120" s="20"/>
    </row>
    <row r="121" ht="15.75" customHeight="1">
      <c r="D121" s="20"/>
      <c r="E121" s="20"/>
    </row>
    <row r="122" ht="15.75" customHeight="1">
      <c r="D122" s="20"/>
      <c r="E122" s="20"/>
    </row>
    <row r="123" ht="15.75" customHeight="1">
      <c r="D123" s="20"/>
      <c r="E123" s="20"/>
    </row>
    <row r="124" ht="15.75" customHeight="1">
      <c r="D124" s="20"/>
      <c r="E124" s="20"/>
    </row>
    <row r="125" ht="15.75" customHeight="1">
      <c r="D125" s="20"/>
      <c r="E125" s="20"/>
    </row>
    <row r="126" ht="15.75" customHeight="1">
      <c r="D126" s="20"/>
      <c r="E126" s="20"/>
    </row>
    <row r="127" ht="15.75" customHeight="1">
      <c r="D127" s="20"/>
      <c r="E127" s="20"/>
    </row>
    <row r="128" ht="15.75" customHeight="1">
      <c r="D128" s="20"/>
      <c r="E128" s="20"/>
    </row>
    <row r="129" ht="15.75" customHeight="1">
      <c r="D129" s="20"/>
      <c r="E129" s="20"/>
    </row>
    <row r="130" ht="15.75" customHeight="1">
      <c r="D130" s="20"/>
      <c r="E130" s="20"/>
    </row>
    <row r="131" ht="15.75" customHeight="1">
      <c r="D131" s="20"/>
      <c r="E131" s="20"/>
    </row>
    <row r="132" ht="15.75" customHeight="1">
      <c r="D132" s="20"/>
      <c r="E132" s="20"/>
    </row>
    <row r="133" ht="15.75" customHeight="1">
      <c r="D133" s="20"/>
      <c r="E133" s="20"/>
    </row>
    <row r="134" ht="15.75" customHeight="1">
      <c r="D134" s="20"/>
      <c r="E134" s="20"/>
    </row>
    <row r="135" ht="15.75" customHeight="1">
      <c r="D135" s="20"/>
      <c r="E135" s="20"/>
    </row>
    <row r="136" ht="15.75" customHeight="1">
      <c r="D136" s="20"/>
      <c r="E136" s="20"/>
    </row>
    <row r="137" ht="15.75" customHeight="1">
      <c r="D137" s="20"/>
      <c r="E137" s="20"/>
    </row>
    <row r="138" ht="15.75" customHeight="1">
      <c r="D138" s="20"/>
      <c r="E138" s="20"/>
    </row>
    <row r="139" ht="15.75" customHeight="1">
      <c r="D139" s="20"/>
      <c r="E139" s="20"/>
    </row>
    <row r="140" ht="15.75" customHeight="1">
      <c r="D140" s="20"/>
      <c r="E140" s="20"/>
    </row>
    <row r="141" ht="15.75" customHeight="1">
      <c r="D141" s="20"/>
      <c r="E141" s="20"/>
    </row>
    <row r="142" ht="15.75" customHeight="1">
      <c r="D142" s="20"/>
      <c r="E142" s="20"/>
    </row>
    <row r="143" ht="15.75" customHeight="1">
      <c r="D143" s="20"/>
      <c r="E143" s="20"/>
    </row>
    <row r="144" ht="15.75" customHeight="1">
      <c r="D144" s="20"/>
      <c r="E144" s="20"/>
    </row>
    <row r="145" ht="15.75" customHeight="1">
      <c r="D145" s="20"/>
      <c r="E145" s="20"/>
    </row>
    <row r="146" ht="15.75" customHeight="1">
      <c r="D146" s="20"/>
      <c r="E146" s="20"/>
    </row>
    <row r="147" ht="15.75" customHeight="1">
      <c r="D147" s="20"/>
      <c r="E147" s="20"/>
    </row>
    <row r="148" ht="15.75" customHeight="1">
      <c r="D148" s="20"/>
      <c r="E148" s="20"/>
    </row>
    <row r="149" ht="15.75" customHeight="1">
      <c r="D149" s="20"/>
      <c r="E149" s="20"/>
    </row>
    <row r="150" ht="15.75" customHeight="1">
      <c r="D150" s="20"/>
      <c r="E150" s="20"/>
    </row>
    <row r="151" ht="15.75" customHeight="1">
      <c r="D151" s="20"/>
      <c r="E151" s="20"/>
    </row>
    <row r="152" ht="15.75" customHeight="1">
      <c r="D152" s="20"/>
      <c r="E152" s="20"/>
    </row>
    <row r="153" ht="15.75" customHeight="1">
      <c r="D153" s="20"/>
      <c r="E153" s="20"/>
    </row>
    <row r="154" ht="15.75" customHeight="1">
      <c r="D154" s="20"/>
      <c r="E154" s="20"/>
    </row>
    <row r="155" ht="15.75" customHeight="1">
      <c r="D155" s="20"/>
      <c r="E155" s="20"/>
    </row>
    <row r="156" ht="15.75" customHeight="1">
      <c r="D156" s="20"/>
      <c r="E156" s="20"/>
    </row>
    <row r="157" ht="15.75" customHeight="1">
      <c r="D157" s="20"/>
      <c r="E157" s="20"/>
    </row>
    <row r="158" ht="15.75" customHeight="1">
      <c r="D158" s="20"/>
      <c r="E158" s="20"/>
    </row>
    <row r="159" ht="15.75" customHeight="1">
      <c r="D159" s="20"/>
      <c r="E159" s="20"/>
    </row>
    <row r="160" ht="15.75" customHeight="1">
      <c r="D160" s="20"/>
      <c r="E160" s="20"/>
    </row>
    <row r="161" ht="15.75" customHeight="1">
      <c r="D161" s="20"/>
      <c r="E161" s="20"/>
    </row>
    <row r="162" ht="15.75" customHeight="1">
      <c r="D162" s="20"/>
      <c r="E162" s="20"/>
    </row>
    <row r="163" ht="15.75" customHeight="1">
      <c r="D163" s="20"/>
      <c r="E163" s="20"/>
    </row>
    <row r="164" ht="15.75" customHeight="1">
      <c r="D164" s="20"/>
      <c r="E164" s="20"/>
    </row>
    <row r="165" ht="15.75" customHeight="1">
      <c r="D165" s="20"/>
      <c r="E165" s="20"/>
    </row>
    <row r="166" ht="15.75" customHeight="1">
      <c r="D166" s="20"/>
      <c r="E166" s="20"/>
    </row>
    <row r="167" ht="15.75" customHeight="1">
      <c r="D167" s="20"/>
      <c r="E167" s="20"/>
    </row>
    <row r="168" ht="15.75" customHeight="1">
      <c r="D168" s="20"/>
      <c r="E168" s="20"/>
    </row>
    <row r="169" ht="15.75" customHeight="1">
      <c r="D169" s="20"/>
      <c r="E169" s="20"/>
    </row>
    <row r="170" ht="15.75" customHeight="1">
      <c r="D170" s="20"/>
      <c r="E170" s="20"/>
    </row>
    <row r="171" ht="15.75" customHeight="1">
      <c r="D171" s="20"/>
      <c r="E171" s="20"/>
    </row>
    <row r="172" ht="15.75" customHeight="1">
      <c r="D172" s="20"/>
      <c r="E172" s="20"/>
    </row>
    <row r="173" ht="15.75" customHeight="1">
      <c r="D173" s="20"/>
      <c r="E173" s="20"/>
    </row>
    <row r="174" ht="15.75" customHeight="1">
      <c r="D174" s="20"/>
      <c r="E174" s="20"/>
    </row>
    <row r="175" ht="15.75" customHeight="1">
      <c r="D175" s="20"/>
      <c r="E175" s="20"/>
    </row>
    <row r="176" ht="15.75" customHeight="1">
      <c r="D176" s="20"/>
      <c r="E176" s="20"/>
    </row>
    <row r="177" ht="15.75" customHeight="1">
      <c r="D177" s="20"/>
      <c r="E177" s="20"/>
    </row>
    <row r="178" ht="15.75" customHeight="1">
      <c r="D178" s="20"/>
      <c r="E178" s="20"/>
    </row>
    <row r="179" ht="15.75" customHeight="1">
      <c r="D179" s="20"/>
      <c r="E179" s="20"/>
    </row>
    <row r="180" ht="15.75" customHeight="1">
      <c r="D180" s="20"/>
      <c r="E180" s="20"/>
    </row>
    <row r="181" ht="15.75" customHeight="1">
      <c r="D181" s="20"/>
      <c r="E181" s="20"/>
    </row>
    <row r="182" ht="15.75" customHeight="1">
      <c r="D182" s="20"/>
      <c r="E182" s="20"/>
    </row>
    <row r="183" ht="15.75" customHeight="1">
      <c r="D183" s="20"/>
      <c r="E183" s="20"/>
    </row>
    <row r="184" ht="15.75" customHeight="1">
      <c r="D184" s="20"/>
      <c r="E184" s="20"/>
    </row>
    <row r="185" ht="15.75" customHeight="1">
      <c r="D185" s="20"/>
      <c r="E185" s="20"/>
    </row>
    <row r="186" ht="15.75" customHeight="1">
      <c r="D186" s="20"/>
      <c r="E186" s="20"/>
    </row>
    <row r="187" ht="15.75" customHeight="1">
      <c r="D187" s="20"/>
      <c r="E187" s="20"/>
    </row>
    <row r="188" ht="15.75" customHeight="1">
      <c r="D188" s="20"/>
      <c r="E188" s="20"/>
    </row>
    <row r="189" ht="15.75" customHeight="1">
      <c r="D189" s="20"/>
      <c r="E189" s="20"/>
    </row>
    <row r="190" ht="15.75" customHeight="1">
      <c r="D190" s="20"/>
      <c r="E190" s="20"/>
    </row>
    <row r="191" ht="15.75" customHeight="1">
      <c r="D191" s="20"/>
      <c r="E191" s="20"/>
    </row>
    <row r="192" ht="15.75" customHeight="1">
      <c r="D192" s="20"/>
      <c r="E192" s="20"/>
    </row>
    <row r="193" ht="15.75" customHeight="1">
      <c r="D193" s="20"/>
      <c r="E193" s="20"/>
    </row>
    <row r="194" ht="15.75" customHeight="1">
      <c r="D194" s="20"/>
      <c r="E194" s="20"/>
    </row>
    <row r="195" ht="15.75" customHeight="1">
      <c r="D195" s="20"/>
      <c r="E195" s="20"/>
    </row>
    <row r="196" ht="15.75" customHeight="1">
      <c r="D196" s="20"/>
      <c r="E196" s="20"/>
    </row>
    <row r="197" ht="15.75" customHeight="1">
      <c r="D197" s="20"/>
      <c r="E197" s="20"/>
    </row>
    <row r="198" ht="15.75" customHeight="1">
      <c r="D198" s="20"/>
      <c r="E198" s="20"/>
    </row>
    <row r="199" ht="15.75" customHeight="1">
      <c r="D199" s="20"/>
      <c r="E199" s="20"/>
    </row>
    <row r="200" ht="15.75" customHeight="1">
      <c r="D200" s="20"/>
      <c r="E200" s="20"/>
    </row>
    <row r="201" ht="15.75" customHeight="1">
      <c r="D201" s="20"/>
      <c r="E201" s="20"/>
    </row>
    <row r="202" ht="15.75" customHeight="1">
      <c r="D202" s="20"/>
      <c r="E202" s="20"/>
    </row>
    <row r="203" ht="15.75" customHeight="1">
      <c r="D203" s="20"/>
      <c r="E203" s="20"/>
    </row>
    <row r="204" ht="15.75" customHeight="1">
      <c r="D204" s="20"/>
      <c r="E204" s="20"/>
    </row>
    <row r="205" ht="15.75" customHeight="1">
      <c r="D205" s="20"/>
      <c r="E205" s="20"/>
    </row>
    <row r="206" ht="15.75" customHeight="1">
      <c r="D206" s="20"/>
      <c r="E206" s="20"/>
    </row>
    <row r="207" ht="15.75" customHeight="1">
      <c r="D207" s="20"/>
      <c r="E207" s="20"/>
    </row>
    <row r="208" ht="15.75" customHeight="1">
      <c r="D208" s="20"/>
      <c r="E208" s="20"/>
    </row>
    <row r="209" ht="15.75" customHeight="1">
      <c r="D209" s="20"/>
      <c r="E209" s="20"/>
    </row>
    <row r="210" ht="15.75" customHeight="1">
      <c r="D210" s="20"/>
      <c r="E210" s="20"/>
    </row>
    <row r="211" ht="15.75" customHeight="1">
      <c r="D211" s="20"/>
      <c r="E211" s="20"/>
    </row>
    <row r="212" ht="15.75" customHeight="1">
      <c r="D212" s="20"/>
      <c r="E212" s="20"/>
    </row>
    <row r="213" ht="15.75" customHeight="1">
      <c r="D213" s="20"/>
      <c r="E213" s="20"/>
    </row>
    <row r="214" ht="15.75" customHeight="1">
      <c r="D214" s="20"/>
      <c r="E214" s="20"/>
    </row>
    <row r="215" ht="15.75" customHeight="1">
      <c r="D215" s="20"/>
      <c r="E215" s="20"/>
    </row>
    <row r="216" ht="15.75" customHeight="1">
      <c r="D216" s="20"/>
      <c r="E216" s="20"/>
    </row>
    <row r="217" ht="15.75" customHeight="1">
      <c r="D217" s="20"/>
      <c r="E217" s="20"/>
    </row>
    <row r="218" ht="15.75" customHeight="1">
      <c r="D218" s="20"/>
      <c r="E218" s="20"/>
    </row>
    <row r="219" ht="15.75" customHeight="1">
      <c r="D219" s="20"/>
      <c r="E219" s="20"/>
    </row>
    <row r="220" ht="15.75" customHeight="1">
      <c r="D220" s="20"/>
      <c r="E220" s="20"/>
    </row>
    <row r="221" ht="15.75" customHeight="1">
      <c r="D221" s="20"/>
      <c r="E221" s="20"/>
    </row>
    <row r="222" ht="15.75" customHeight="1">
      <c r="D222" s="20"/>
      <c r="E222" s="20"/>
    </row>
    <row r="223" ht="15.75" customHeight="1">
      <c r="D223" s="20"/>
      <c r="E223" s="20"/>
    </row>
    <row r="224" ht="15.75" customHeight="1">
      <c r="D224" s="20"/>
      <c r="E224" s="20"/>
    </row>
    <row r="225" ht="15.75" customHeight="1">
      <c r="D225" s="20"/>
      <c r="E225" s="20"/>
    </row>
    <row r="226" ht="15.75" customHeight="1">
      <c r="D226" s="20"/>
      <c r="E226" s="20"/>
    </row>
    <row r="227" ht="15.75" customHeight="1">
      <c r="D227" s="20"/>
      <c r="E227" s="20"/>
    </row>
    <row r="228" ht="15.75" customHeight="1">
      <c r="D228" s="20"/>
      <c r="E228" s="20"/>
    </row>
    <row r="229" ht="15.75" customHeight="1">
      <c r="D229" s="20"/>
      <c r="E229" s="20"/>
    </row>
    <row r="230" ht="15.75" customHeight="1">
      <c r="D230" s="20"/>
      <c r="E230" s="20"/>
    </row>
    <row r="231" ht="15.75" customHeight="1">
      <c r="D231" s="20"/>
      <c r="E231" s="20"/>
    </row>
    <row r="232" ht="15.75" customHeight="1">
      <c r="D232" s="20"/>
      <c r="E232" s="20"/>
    </row>
    <row r="233" ht="15.75" customHeight="1">
      <c r="D233" s="20"/>
      <c r="E233" s="20"/>
    </row>
    <row r="234" ht="15.75" customHeight="1">
      <c r="D234" s="20"/>
      <c r="E234" s="20"/>
    </row>
    <row r="235" ht="15.75" customHeight="1">
      <c r="D235" s="20"/>
      <c r="E235" s="20"/>
    </row>
    <row r="236" ht="15.75" customHeight="1">
      <c r="D236" s="20"/>
      <c r="E236" s="20"/>
    </row>
    <row r="237" ht="15.75" customHeight="1">
      <c r="D237" s="20"/>
      <c r="E237" s="20"/>
    </row>
    <row r="238" ht="15.75" customHeight="1">
      <c r="D238" s="20"/>
      <c r="E238" s="20"/>
    </row>
    <row r="239" ht="15.75" customHeight="1">
      <c r="D239" s="20"/>
      <c r="E239" s="20"/>
    </row>
    <row r="240" ht="15.75" customHeight="1">
      <c r="D240" s="20"/>
      <c r="E240" s="20"/>
    </row>
    <row r="241" ht="15.75" customHeight="1">
      <c r="D241" s="20"/>
      <c r="E241" s="20"/>
    </row>
    <row r="242" ht="15.75" customHeight="1">
      <c r="D242" s="20"/>
      <c r="E242" s="20"/>
    </row>
    <row r="243" ht="15.75" customHeight="1">
      <c r="D243" s="20"/>
      <c r="E243" s="20"/>
    </row>
    <row r="244" ht="15.75" customHeight="1">
      <c r="D244" s="20"/>
      <c r="E244" s="20"/>
    </row>
    <row r="245" ht="15.75" customHeight="1">
      <c r="D245" s="20"/>
      <c r="E245" s="20"/>
    </row>
    <row r="246" ht="15.75" customHeight="1">
      <c r="D246" s="20"/>
      <c r="E246" s="20"/>
    </row>
    <row r="247" ht="15.75" customHeight="1">
      <c r="D247" s="20"/>
      <c r="E247" s="20"/>
    </row>
    <row r="248" ht="15.75" customHeight="1">
      <c r="D248" s="20"/>
      <c r="E248" s="20"/>
    </row>
    <row r="249" ht="15.75" customHeight="1">
      <c r="D249" s="20"/>
      <c r="E249" s="20"/>
    </row>
    <row r="250" ht="15.75" customHeight="1">
      <c r="D250" s="20"/>
      <c r="E250" s="20"/>
    </row>
    <row r="251" ht="15.75" customHeight="1">
      <c r="D251" s="20"/>
      <c r="E251" s="20"/>
    </row>
    <row r="252" ht="15.75" customHeight="1">
      <c r="D252" s="20"/>
      <c r="E252" s="20"/>
    </row>
    <row r="253" ht="15.75" customHeight="1">
      <c r="D253" s="20"/>
      <c r="E253" s="20"/>
    </row>
    <row r="254" ht="15.75" customHeight="1">
      <c r="D254" s="20"/>
      <c r="E254" s="20"/>
    </row>
    <row r="255" ht="15.75" customHeight="1">
      <c r="D255" s="20"/>
      <c r="E255" s="20"/>
    </row>
    <row r="256" ht="15.75" customHeight="1">
      <c r="D256" s="20"/>
      <c r="E256" s="20"/>
    </row>
    <row r="257" ht="15.75" customHeight="1">
      <c r="D257" s="20"/>
      <c r="E257" s="20"/>
    </row>
    <row r="258" ht="15.75" customHeight="1">
      <c r="D258" s="20"/>
      <c r="E258" s="20"/>
    </row>
    <row r="259" ht="15.75" customHeight="1">
      <c r="D259" s="20"/>
      <c r="E259" s="20"/>
    </row>
    <row r="260" ht="15.75" customHeight="1">
      <c r="D260" s="20"/>
      <c r="E260" s="20"/>
    </row>
    <row r="261" ht="15.75" customHeight="1">
      <c r="D261" s="20"/>
      <c r="E261" s="20"/>
    </row>
    <row r="262" ht="15.75" customHeight="1">
      <c r="D262" s="20"/>
      <c r="E262" s="20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E2"/>
    <mergeCell ref="B3:E3"/>
    <mergeCell ref="B4:E4"/>
    <mergeCell ref="B5:E5"/>
  </mergeCells>
  <printOptions/>
  <pageMargins bottom="0.7480314960629921" footer="0.0" header="0.0" left="1.4173228346456694" right="0.7086614173228347" top="1.75"/>
  <pageSetup scale="6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42.88"/>
    <col customWidth="1" min="3" max="3" width="9.38"/>
    <col customWidth="1" min="4" max="4" width="15.38"/>
    <col customWidth="1" min="5" max="5" width="12.63"/>
    <col customWidth="1" min="6" max="6" width="13.13"/>
  </cols>
  <sheetData>
    <row r="1">
      <c r="B1" s="1"/>
      <c r="C1" s="2"/>
      <c r="D1" s="2"/>
      <c r="E1" s="3"/>
    </row>
    <row r="2">
      <c r="B2" s="1" t="s">
        <v>0</v>
      </c>
      <c r="C2" s="2"/>
      <c r="D2" s="2"/>
      <c r="E2" s="3"/>
    </row>
    <row r="3">
      <c r="B3" s="1" t="s">
        <v>1</v>
      </c>
      <c r="C3" s="2"/>
      <c r="D3" s="2"/>
      <c r="E3" s="3"/>
    </row>
    <row r="4">
      <c r="B4" s="1" t="s">
        <v>64</v>
      </c>
      <c r="C4" s="2"/>
      <c r="D4" s="2"/>
      <c r="E4" s="3"/>
    </row>
    <row r="5">
      <c r="B5" s="4" t="s">
        <v>3</v>
      </c>
      <c r="C5" s="2"/>
      <c r="D5" s="2"/>
      <c r="E5" s="3"/>
    </row>
    <row r="6">
      <c r="B6" s="5"/>
      <c r="C6" s="5"/>
      <c r="D6" s="5"/>
      <c r="E6" s="5"/>
    </row>
    <row r="7">
      <c r="B7" s="5"/>
      <c r="C7" s="6" t="s">
        <v>4</v>
      </c>
      <c r="D7" s="7">
        <v>43100.0</v>
      </c>
      <c r="E7" s="7">
        <v>42735.0</v>
      </c>
    </row>
    <row r="8">
      <c r="B8" s="5"/>
      <c r="C8" s="6"/>
      <c r="D8" s="8"/>
      <c r="E8" s="8"/>
    </row>
    <row r="9">
      <c r="B9" s="5" t="s">
        <v>5</v>
      </c>
      <c r="C9" s="9" t="s">
        <v>6</v>
      </c>
      <c r="D9" s="10">
        <f>+'RELACION DE VENTAS 2017'!E4</f>
        <v>27796409</v>
      </c>
      <c r="E9" s="11">
        <v>3.4795123E7</v>
      </c>
    </row>
    <row r="10">
      <c r="B10" s="5" t="s">
        <v>7</v>
      </c>
      <c r="C10" s="9" t="s">
        <v>8</v>
      </c>
      <c r="D10" s="12">
        <v>-1145630.0</v>
      </c>
      <c r="E10" s="12">
        <v>-3.467053E7</v>
      </c>
    </row>
    <row r="11">
      <c r="B11" s="13" t="s">
        <v>9</v>
      </c>
      <c r="C11" s="14"/>
      <c r="D11" s="15">
        <f t="shared" ref="D11:E11" si="1">+D9+D10</f>
        <v>26650779</v>
      </c>
      <c r="E11" s="15">
        <f t="shared" si="1"/>
        <v>124593</v>
      </c>
    </row>
    <row r="12" ht="9.75" customHeight="1">
      <c r="B12" s="13"/>
      <c r="C12" s="9"/>
      <c r="D12" s="16"/>
      <c r="E12" s="10"/>
    </row>
    <row r="13">
      <c r="B13" s="5" t="s">
        <v>10</v>
      </c>
      <c r="C13" s="9" t="s">
        <v>75</v>
      </c>
      <c r="D13" s="10">
        <v>0.0</v>
      </c>
      <c r="E13" s="10">
        <v>0.0</v>
      </c>
    </row>
    <row r="14">
      <c r="B14" s="13" t="s">
        <v>12</v>
      </c>
      <c r="C14" s="14"/>
      <c r="D14" s="17">
        <v>0.0</v>
      </c>
      <c r="E14" s="17">
        <v>0.0</v>
      </c>
    </row>
    <row r="15" ht="7.5" customHeight="1">
      <c r="B15" s="5"/>
      <c r="C15" s="9"/>
      <c r="D15" s="12"/>
      <c r="E15" s="12"/>
    </row>
    <row r="16">
      <c r="B16" s="13" t="s">
        <v>13</v>
      </c>
      <c r="C16" s="9" t="s">
        <v>14</v>
      </c>
      <c r="D16" s="12">
        <f t="shared" ref="D16:E16" si="2">+D11-D14</f>
        <v>26650779</v>
      </c>
      <c r="E16" s="12">
        <f t="shared" si="2"/>
        <v>124593</v>
      </c>
    </row>
    <row r="17" ht="10.5" customHeight="1">
      <c r="B17" s="5"/>
      <c r="C17" s="9"/>
      <c r="D17" s="12"/>
      <c r="E17" s="12"/>
    </row>
    <row r="18">
      <c r="B18" s="5" t="s">
        <v>15</v>
      </c>
      <c r="C18" s="9"/>
      <c r="D18" s="12"/>
      <c r="E18" s="12">
        <f>230000+15300</f>
        <v>245300</v>
      </c>
    </row>
    <row r="19">
      <c r="B19" s="5" t="s">
        <v>16</v>
      </c>
      <c r="C19" s="9"/>
      <c r="D19" s="12"/>
      <c r="E19" s="12">
        <v>-59860.0</v>
      </c>
    </row>
    <row r="20">
      <c r="B20" s="13" t="s">
        <v>17</v>
      </c>
      <c r="C20" s="14"/>
      <c r="D20" s="17">
        <f>+D18-D19</f>
        <v>0</v>
      </c>
      <c r="E20" s="17">
        <f>+E18+E19</f>
        <v>185440</v>
      </c>
    </row>
    <row r="21" ht="9.0" customHeight="1">
      <c r="B21" s="5"/>
      <c r="C21" s="9"/>
      <c r="D21" s="12"/>
      <c r="E21" s="12"/>
    </row>
    <row r="22" ht="15.75" customHeight="1">
      <c r="B22" s="13" t="s">
        <v>18</v>
      </c>
      <c r="C22" s="14"/>
      <c r="D22" s="15">
        <f t="shared" ref="D22:E22" si="3">+D16+D20</f>
        <v>26650779</v>
      </c>
      <c r="E22" s="15">
        <f t="shared" si="3"/>
        <v>310033</v>
      </c>
    </row>
    <row r="23" ht="15.75" customHeight="1">
      <c r="B23" s="5" t="s">
        <v>19</v>
      </c>
      <c r="C23" s="9">
        <v>15.0</v>
      </c>
      <c r="D23" s="12">
        <f>-D22*21%</f>
        <v>-5596663.59</v>
      </c>
      <c r="E23" s="12">
        <v>-62000.0</v>
      </c>
    </row>
    <row r="24" ht="15.75" customHeight="1">
      <c r="B24" s="13" t="s">
        <v>20</v>
      </c>
      <c r="C24" s="9"/>
      <c r="D24" s="18">
        <f t="shared" ref="D24:E24" si="4">+D22+D23</f>
        <v>21054115.41</v>
      </c>
      <c r="E24" s="18">
        <f t="shared" si="4"/>
        <v>248033</v>
      </c>
    </row>
    <row r="25" ht="15.75" customHeight="1">
      <c r="C25" s="19"/>
      <c r="D25" s="20" t="s">
        <v>21</v>
      </c>
      <c r="E25" s="20" t="s">
        <v>21</v>
      </c>
    </row>
    <row r="26" ht="15.75" customHeight="1">
      <c r="D26" s="20" t="s">
        <v>21</v>
      </c>
      <c r="E26" s="20" t="s">
        <v>21</v>
      </c>
    </row>
    <row r="27" ht="15.75" customHeight="1">
      <c r="D27" s="20"/>
      <c r="E27" s="20"/>
    </row>
    <row r="28" ht="15.75" customHeight="1"/>
    <row r="29" ht="15.75" customHeight="1"/>
    <row r="30" ht="15.75" customHeight="1"/>
    <row r="31" ht="15.75" customHeight="1"/>
    <row r="32" ht="15.75" customHeight="1">
      <c r="B32" s="21" t="s">
        <v>22</v>
      </c>
      <c r="D32" s="21" t="s">
        <v>22</v>
      </c>
    </row>
    <row r="33" ht="15.75" customHeight="1">
      <c r="B33" s="22" t="s">
        <v>23</v>
      </c>
      <c r="D33" s="23" t="s">
        <v>72</v>
      </c>
    </row>
    <row r="34" ht="15.75" customHeight="1">
      <c r="B34" s="21" t="s">
        <v>24</v>
      </c>
      <c r="D34" s="24" t="s">
        <v>73</v>
      </c>
    </row>
    <row r="35" ht="15.75" customHeight="1">
      <c r="D35" s="24" t="s">
        <v>74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E1"/>
    <mergeCell ref="B2:E2"/>
    <mergeCell ref="B3:E3"/>
    <mergeCell ref="B4:E4"/>
    <mergeCell ref="B5:E5"/>
  </mergeCells>
  <printOptions/>
  <pageMargins bottom="0.75" footer="0.0" header="0.0" left="0.7" right="0.7" top="2.38"/>
  <pageSetup paperSize="9" scale="8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3" width="11.5"/>
    <col customWidth="1" min="4" max="5" width="12.38"/>
    <col customWidth="1" min="6" max="8" width="9.38"/>
  </cols>
  <sheetData>
    <row r="1">
      <c r="B1" s="41" t="s">
        <v>76</v>
      </c>
      <c r="C1" s="41" t="s">
        <v>77</v>
      </c>
      <c r="D1" s="41" t="s">
        <v>78</v>
      </c>
      <c r="E1" s="41" t="s">
        <v>79</v>
      </c>
    </row>
    <row r="2">
      <c r="A2" s="41" t="s">
        <v>80</v>
      </c>
      <c r="B2" s="42">
        <v>1500009.0</v>
      </c>
      <c r="C2" s="42">
        <v>7261100.0</v>
      </c>
      <c r="D2" s="42">
        <v>3150300.0</v>
      </c>
      <c r="E2" s="42">
        <f t="shared" ref="E2:E4" si="1">+B2+C2+D2</f>
        <v>11911409</v>
      </c>
    </row>
    <row r="3">
      <c r="A3" s="41" t="s">
        <v>81</v>
      </c>
      <c r="B3" s="42"/>
      <c r="C3" s="42">
        <v>485000.0</v>
      </c>
      <c r="D3" s="42">
        <v>1.54E7</v>
      </c>
      <c r="E3" s="42">
        <f t="shared" si="1"/>
        <v>15885000</v>
      </c>
    </row>
    <row r="4">
      <c r="A4" s="41" t="s">
        <v>79</v>
      </c>
      <c r="B4" s="42">
        <f t="shared" ref="B4:D4" si="2">SUM(B2:B3)</f>
        <v>1500009</v>
      </c>
      <c r="C4" s="42">
        <f t="shared" si="2"/>
        <v>7746100</v>
      </c>
      <c r="D4" s="42">
        <f t="shared" si="2"/>
        <v>18550300</v>
      </c>
      <c r="E4" s="43">
        <f t="shared" si="1"/>
        <v>27796409</v>
      </c>
    </row>
    <row r="5">
      <c r="B5" s="42"/>
      <c r="C5" s="42"/>
      <c r="D5" s="42"/>
      <c r="E5" s="42"/>
    </row>
    <row r="6">
      <c r="A6" s="41" t="s">
        <v>82</v>
      </c>
      <c r="B6" s="42">
        <f t="shared" ref="B6:C6" si="3">+B2*19%</f>
        <v>285001.71</v>
      </c>
      <c r="C6" s="42">
        <f t="shared" si="3"/>
        <v>1379609</v>
      </c>
      <c r="D6" s="42">
        <v>535000.0</v>
      </c>
      <c r="E6" s="42">
        <f>+E2*19%</f>
        <v>2263167.71</v>
      </c>
      <c r="H6" s="41">
        <f>+D6/19%</f>
        <v>2815789.474</v>
      </c>
    </row>
    <row r="7">
      <c r="A7" s="41" t="s">
        <v>83</v>
      </c>
      <c r="B7" s="42">
        <f>163000+105000</f>
        <v>268000</v>
      </c>
      <c r="C7" s="42">
        <f>129000+439000</f>
        <v>568000</v>
      </c>
      <c r="D7" s="42">
        <v>371000.0</v>
      </c>
      <c r="E7" s="42"/>
    </row>
    <row r="8">
      <c r="A8" s="41" t="s">
        <v>84</v>
      </c>
      <c r="B8" s="42">
        <f t="shared" ref="B8:D8" si="4">+B6-B7</f>
        <v>17001.71</v>
      </c>
      <c r="C8" s="42">
        <f t="shared" si="4"/>
        <v>811609</v>
      </c>
      <c r="D8" s="42">
        <f t="shared" si="4"/>
        <v>164000</v>
      </c>
      <c r="E8" s="42">
        <f>+D8+50000</f>
        <v>214000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2021-02-03T12:52:29Z</dcterms:created>
  <dc:creator>Diego-Pc</dc:creator>
</cp:coreProperties>
</file>